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92.168.10.10\Dropbox\StudioN\GABRIELE\FIORANO\2024\Amm. Debito 2024\"/>
    </mc:Choice>
  </mc:AlternateContent>
  <xr:revisionPtr revIDLastSave="0" documentId="8_{C77F462F-0643-42F5-9EA8-572039E2A942}" xr6:coauthVersionLast="47" xr6:coauthVersionMax="47" xr10:uidLastSave="{00000000-0000-0000-0000-000000000000}"/>
  <bookViews>
    <workbookView xWindow="-15" yWindow="1440" windowWidth="26805" windowHeight="14115" firstSheet="6" activeTab="6" xr2:uid="{0B8B830F-C9FA-4638-B423-50F99AA09585}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Debiti!$A$1:$AC$95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G9" i="6" s="1"/>
  <c r="C10" i="6"/>
  <c r="C11" i="6"/>
  <c r="G11" i="6" s="1"/>
  <c r="C13" i="6"/>
  <c r="G13" i="6" s="1"/>
  <c r="G15" i="6"/>
  <c r="L15" i="6" s="1"/>
  <c r="J11" i="7"/>
  <c r="AD11" i="7"/>
  <c r="J12" i="7"/>
  <c r="AD12" i="7"/>
  <c r="J13" i="7"/>
  <c r="AD13" i="7"/>
  <c r="J14" i="7"/>
  <c r="AD14" i="7"/>
  <c r="J15" i="7"/>
  <c r="AD15" i="7"/>
  <c r="J16" i="7"/>
  <c r="AD16" i="7"/>
  <c r="J17" i="7"/>
  <c r="AD17" i="7"/>
  <c r="J18" i="7"/>
  <c r="AD18" i="7"/>
  <c r="J19" i="7"/>
  <c r="AD19" i="7"/>
  <c r="J20" i="7"/>
  <c r="AD20" i="7"/>
  <c r="J21" i="7"/>
  <c r="AD21" i="7"/>
  <c r="J22" i="7"/>
  <c r="AD22" i="7"/>
  <c r="J23" i="7"/>
  <c r="AD23" i="7"/>
  <c r="J24" i="7"/>
  <c r="AD24" i="7"/>
  <c r="J25" i="7"/>
  <c r="AD25" i="7"/>
  <c r="J26" i="7"/>
  <c r="AD26" i="7"/>
  <c r="J27" i="7"/>
  <c r="AD27" i="7"/>
  <c r="J28" i="7"/>
  <c r="AD28" i="7"/>
  <c r="J29" i="7"/>
  <c r="AD29" i="7"/>
  <c r="J30" i="7"/>
  <c r="AD30" i="7"/>
  <c r="J31" i="7"/>
  <c r="AD31" i="7"/>
  <c r="J32" i="7"/>
  <c r="AD32" i="7"/>
  <c r="J33" i="7"/>
  <c r="AD33" i="7"/>
  <c r="J34" i="7"/>
  <c r="AD34" i="7"/>
  <c r="G36" i="7"/>
  <c r="G5" i="7" s="1"/>
  <c r="AD36" i="7"/>
  <c r="G6" i="7" s="1"/>
  <c r="C7" i="6" s="1"/>
  <c r="L13" i="6" s="1"/>
  <c r="E5" i="6" s="1"/>
  <c r="H8" i="8"/>
</calcChain>
</file>

<file path=xl/sharedStrings.xml><?xml version="1.0" encoding="utf-8"?>
<sst xmlns="http://schemas.openxmlformats.org/spreadsheetml/2006/main" count="659" uniqueCount="228">
  <si>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</si>
  <si>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</si>
  <si>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</si>
  <si>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</si>
  <si>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</si>
  <si>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</si>
  <si>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</si>
  <si>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</si>
  <si>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</si>
  <si>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</si>
  <si>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</si>
  <si>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</si>
  <si>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</si>
  <si>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</si>
  <si>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</si>
  <si>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</si>
  <si>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</si>
  <si>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</si>
  <si>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</si>
  <si>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</si>
  <si>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</si>
  <si>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</si>
  <si>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</si>
  <si>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</si>
  <si>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</si>
  <si>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</si>
  <si>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</si>
  <si>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</si>
  <si>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</si>
  <si>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</si>
  <si>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</si>
  <si>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</si>
  <si>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</si>
  <si>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</si>
  <si>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</si>
  <si>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</si>
  <si>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</si>
  <si>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</si>
  <si>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</si>
  <si>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</si>
  <si>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</si>
  <si>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</si>
  <si>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</si>
  <si>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</si>
  <si>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</si>
  <si>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</si>
  <si>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</si>
  <si>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</si>
  <si>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</si>
  <si>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</si>
  <si>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</si>
  <si>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</si>
  <si>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</si>
  <si>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</si>
  <si>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</si>
  <si>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</si>
  <si>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</si>
  <si>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</si>
  <si>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</si>
  <si>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</si>
  <si>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</si>
  <si>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</si>
  <si>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</si>
  <si>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</si>
  <si>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</si>
  <si>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</si>
  <si>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</si>
  <si>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</si>
  <si>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</si>
  <si>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</si>
  <si>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</si>
  <si>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</si>
  <si>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al 31/03/2024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</si>
  <si>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</si>
  <si>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</si>
  <si>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</si>
  <si>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</si>
  <si>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</si>
  <si>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</si>
  <si>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</si>
  <si>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</si>
  <si>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</si>
  <si>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</si>
  <si>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</si>
  <si>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</si>
  <si>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</si>
  <si>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</si>
  <si>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</si>
  <si>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</si>
  <si>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</si>
  <si>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</si>
  <si>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</si>
  <si>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</si>
  <si>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</si>
  <si>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</si>
  <si>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</si>
  <si>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</si>
  <si>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</si>
  <si>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</si>
  <si>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</si>
  <si>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</si>
  <si>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</si>
  <si>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</si>
  <si>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</si>
  <si>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</si>
  <si>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</si>
  <si>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</si>
  <si>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</si>
  <si>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</si>
  <si>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</si>
  <si>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</si>
  <si>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</si>
  <si>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</si>
  <si>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</si>
  <si>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</si>
  <si>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Comune di Fiorano Canavese</t>
  </si>
  <si>
    <t>19/05/2023</t>
  </si>
  <si>
    <t>FE000120230001011494</t>
  </si>
  <si>
    <t>24/03/2023</t>
  </si>
  <si>
    <t>FE000120230000000001011494B/BOLLETTAZIONE MASSIVA Fornitura di gas naturale</t>
  </si>
  <si>
    <t>SI</t>
  </si>
  <si>
    <t>Z1137A3ADB</t>
  </si>
  <si>
    <t/>
  </si>
  <si>
    <t>2023</t>
  </si>
  <si>
    <t>771</t>
  </si>
  <si>
    <t>27/03/2023</t>
  </si>
  <si>
    <t>AGSM ENERGIA SPA</t>
  </si>
  <si>
    <t>02770130231</t>
  </si>
  <si>
    <t>3</t>
  </si>
  <si>
    <t>GESTIONE: LAVORI PUBBLICI - URBANISTICA - VIABILITA - ILL.NE PUBBLICA - EDILIZIA PRIVATA - PROTEZIO</t>
  </si>
  <si>
    <t>1010503</t>
  </si>
  <si>
    <t>26/04/2023</t>
  </si>
  <si>
    <t>FE000120230001285344</t>
  </si>
  <si>
    <t>21/04/2023</t>
  </si>
  <si>
    <t>FE000120230000000001285344B/BOLLETTAZIONE MASSIVA Fornitura di gas naturale</t>
  </si>
  <si>
    <t>990</t>
  </si>
  <si>
    <t>24/04/2023</t>
  </si>
  <si>
    <t>24/05/2023</t>
  </si>
  <si>
    <t>27/06/2023</t>
  </si>
  <si>
    <t>FE000120230001915074</t>
  </si>
  <si>
    <t>23/06/2023</t>
  </si>
  <si>
    <t>GESTIONE DEGLI EDIFICI COMUNALI PER FORNITURA GAS NATURALE MESE DI MAGGIO</t>
  </si>
  <si>
    <t>1448</t>
  </si>
  <si>
    <t>27/07/2023</t>
  </si>
  <si>
    <t>16/05/2023</t>
  </si>
  <si>
    <t>9501371441</t>
  </si>
  <si>
    <t>30/04/2023</t>
  </si>
  <si>
    <t>rit di gar. 0,5 PERC. EX ART. 30, c. 5bis D.lgs  Il dett. dei rifornimenti è presente nella fatt./n. credito n. 9501371441 nell'area riservata sito www.gruppoapi.com</t>
  </si>
  <si>
    <t>ZBE34C7DAA</t>
  </si>
  <si>
    <t>9561700340</t>
  </si>
  <si>
    <t>1047</t>
  </si>
  <si>
    <t>04/05/2023</t>
  </si>
  <si>
    <t>DITTA ITALIANA PETROLI SPA</t>
  </si>
  <si>
    <t>00051570893</t>
  </si>
  <si>
    <t>1080102</t>
  </si>
  <si>
    <t>12/07/2024</t>
  </si>
  <si>
    <t>03/06/2023</t>
  </si>
  <si>
    <t>19/12/2023</t>
  </si>
  <si>
    <t>412319256630</t>
  </si>
  <si>
    <t>07/12/2023</t>
  </si>
  <si>
    <t>FORNITURA SERVIZIO GAS</t>
  </si>
  <si>
    <t>Z2D32E4CC4</t>
  </si>
  <si>
    <t>2689</t>
  </si>
  <si>
    <t>09/12/2023</t>
  </si>
  <si>
    <t>HERA COMM S.p.A.</t>
  </si>
  <si>
    <t>03819031208</t>
  </si>
  <si>
    <t>02221101203</t>
  </si>
  <si>
    <t>08/01/2024</t>
  </si>
  <si>
    <t>27/02/2024</t>
  </si>
  <si>
    <t>2240008668</t>
  </si>
  <si>
    <t>23/01/2024</t>
  </si>
  <si>
    <t>202312</t>
  </si>
  <si>
    <t>ZD8391ACFF</t>
  </si>
  <si>
    <t>2024</t>
  </si>
  <si>
    <t>145</t>
  </si>
  <si>
    <t>24/01/2024</t>
  </si>
  <si>
    <t>NOVAAEG S.p.a.-ENERGIA</t>
  </si>
  <si>
    <t>02616630022</t>
  </si>
  <si>
    <t>23/02/2024</t>
  </si>
  <si>
    <t>2240008669</t>
  </si>
  <si>
    <t>143</t>
  </si>
  <si>
    <t>1080203</t>
  </si>
  <si>
    <t>22/02/2024</t>
  </si>
  <si>
    <t>26/03/2024</t>
  </si>
  <si>
    <t>2240025049</t>
  </si>
  <si>
    <t>ENERGIA ELETTRICA EDIFICI GENNAIO 2024</t>
  </si>
  <si>
    <t>ZE93D49672</t>
  </si>
  <si>
    <t>408</t>
  </si>
  <si>
    <t>24/02/2024</t>
  </si>
  <si>
    <t>25/03/2024</t>
  </si>
  <si>
    <t>2240025050</t>
  </si>
  <si>
    <t>ILLUMINAZIONE PUBBLICA GENNAIO 2024</t>
  </si>
  <si>
    <t>409</t>
  </si>
  <si>
    <t>2240045475</t>
  </si>
  <si>
    <t>22/03/2024</t>
  </si>
  <si>
    <t>ENERGIA ELETTRICA EDIFICI FEBBRAIO 2024</t>
  </si>
  <si>
    <t>645</t>
  </si>
  <si>
    <t>24/04/2024</t>
  </si>
  <si>
    <t>2240045476</t>
  </si>
  <si>
    <t>ILLUMINAZIONE PUBBLICA FEBBRAIO 2024</t>
  </si>
  <si>
    <t>644</t>
  </si>
  <si>
    <t>2240025048</t>
  </si>
  <si>
    <t>ENERGIA ELETTRICA EDIFICI CONG. DIC 2023</t>
  </si>
  <si>
    <t>407</t>
  </si>
  <si>
    <t>30/08/2023</t>
  </si>
  <si>
    <t>2300016169-PA</t>
  </si>
  <si>
    <t>29/08/2023</t>
  </si>
  <si>
    <t>Bolletta Servizio Idrico relativa al periodo 19/07/2017 - 06/08/2023</t>
  </si>
  <si>
    <t>ZB23965DA2</t>
  </si>
  <si>
    <t>10336283659</t>
  </si>
  <si>
    <t>1923</t>
  </si>
  <si>
    <t>SOCIETA' SMAT SpA</t>
  </si>
  <si>
    <t>07937540016</t>
  </si>
  <si>
    <t>28/09/2023</t>
  </si>
  <si>
    <t>12/01/2024</t>
  </si>
  <si>
    <t>FE2024-116</t>
  </si>
  <si>
    <t>04/01/2024</t>
  </si>
  <si>
    <t>SOFWARE PER L’INTEGRAZIONE NELL’ANPR DELLE LISTE ELETTORALI E DEI DATI RELATIVI ALL’ISCRIZIONE NELLE LISTE DI SEZIONE</t>
  </si>
  <si>
    <t>A0289BEFF7</t>
  </si>
  <si>
    <t>11221161071</t>
  </si>
  <si>
    <t>26</t>
  </si>
  <si>
    <t>WINX PAL S.R.L.</t>
  </si>
  <si>
    <t>08768760012</t>
  </si>
  <si>
    <t>*</t>
  </si>
  <si>
    <t>1010102</t>
  </si>
  <si>
    <t>16/01/2024</t>
  </si>
  <si>
    <t>03/02/2024</t>
  </si>
  <si>
    <t>TOTALE FATTURE: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</si>
</sst>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99" formatCode="_-[$€-2]\ * #,##0.00_-;\-[$€-2]\ * #,##0.00_-;_-[$€-2]\ * &quot;-&quot;??_-"/>
  </numFmts>
  <fonts count="39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AEBD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41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3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right" vertical="center"/>
    </xf>
    <xf numFmtId="0" fontId="2" fillId="0" borderId="0" xfId="32" applyNumberFormat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right" vertical="center"/>
    </xf>
    <xf numFmtId="4" fontId="1" fillId="30" borderId="21" xfId="0" applyNumberFormat="1" applyFont="1" applyFill="1" applyBorder="1" applyAlignment="1"/>
    <xf numFmtId="1" fontId="1" fillId="30" borderId="21" xfId="0" applyNumberFormat="1" applyFont="1" applyFill="1" applyBorder="1" applyAlignment="1"/>
    <xf numFmtId="1" fontId="1" fillId="30" borderId="14" xfId="0" applyNumberFormat="1" applyFont="1" applyFill="1" applyBorder="1" applyAlignment="1"/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E28510D0-6313-4100-8123-906714BC96D7}"/>
    <cellStyle name="Input" xfId="29" builtinId="20" customBuiltin="1"/>
    <cellStyle name="Migliaia [0] 2" xfId="30" xr:uid="{6CBD7269-F37E-4CE5-83E1-D8DBE4D51F01}"/>
    <cellStyle name="Neutrale" xfId="31" builtinId="28" customBuiltin="1"/>
    <cellStyle name="Normale" xfId="0" builtinId="0"/>
    <cellStyle name="Normale 2" xfId="32" xr:uid="{A9F3B47A-274F-4159-88F8-ED3DC4DB35D9}"/>
    <cellStyle name="Normale 2 2" xfId="33" xr:uid="{9033899D-9B87-4E63-9BA2-B8F17521EF5C}"/>
    <cellStyle name="Normale 3" xfId="34" xr:uid="{FB491158-7BCC-48AC-A843-50F3407A4914}"/>
    <cellStyle name="Normale 4" xfId="35" xr:uid="{0D485B3C-2FF5-4DCA-9951-1DE01B612640}"/>
    <cellStyle name="Normale 5" xfId="36" xr:uid="{02D78D30-AD79-46A3-9B76-0C9B2EB3232C}"/>
    <cellStyle name="Normale_Foglio1" xfId="37" xr:uid="{2BE8A2B3-5EAE-4AD8-A216-9806D16261B9}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E489-8269-447A-8AA3-AD95211DAA79}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</row>
    <row r="2" spans="1:12" s="62" customFormat="1" ht="23.1" customHeight="1" x14ac:dyDescent="0.2">
      <c r="A2" s="217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9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 xr:uid="{FE8C352F-51A8-49F0-9EF2-2886DD4D6037}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35D11-943B-469D-B4E3-89807FCCB844}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9" t="s">
        <v>12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30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20" t="s">
        <v>55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30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2" t="s">
        <v>13</v>
      </c>
      <c r="AB4" s="223"/>
      <c r="AC4" s="223"/>
      <c r="AD4" s="223"/>
      <c r="AE4" s="223"/>
      <c r="AF4" s="223"/>
      <c r="AG4" s="224"/>
      <c r="AH4" s="32">
        <v>30</v>
      </c>
    </row>
    <row r="5" spans="1:34" s="15" customFormat="1" ht="23.1" customHeight="1" x14ac:dyDescent="0.2">
      <c r="A5" s="220" t="s">
        <v>14</v>
      </c>
      <c r="B5" s="221"/>
      <c r="C5" s="225"/>
      <c r="D5" s="220" t="s">
        <v>15</v>
      </c>
      <c r="E5" s="221"/>
      <c r="F5" s="221"/>
      <c r="G5" s="221"/>
      <c r="H5" s="225"/>
      <c r="I5" s="220" t="s">
        <v>16</v>
      </c>
      <c r="J5" s="221"/>
      <c r="K5" s="225"/>
      <c r="L5" s="220" t="s">
        <v>1</v>
      </c>
      <c r="M5" s="221"/>
      <c r="N5" s="221"/>
      <c r="O5" s="220" t="s">
        <v>17</v>
      </c>
      <c r="P5" s="225"/>
      <c r="Q5" s="220" t="s">
        <v>18</v>
      </c>
      <c r="R5" s="221"/>
      <c r="S5" s="221"/>
      <c r="T5" s="225"/>
      <c r="U5" s="220" t="s">
        <v>19</v>
      </c>
      <c r="V5" s="221"/>
      <c r="W5" s="221"/>
      <c r="X5" s="58" t="s">
        <v>47</v>
      </c>
      <c r="Y5" s="220" t="s">
        <v>20</v>
      </c>
      <c r="Z5" s="225"/>
      <c r="AA5" s="226" t="s">
        <v>41</v>
      </c>
      <c r="AB5" s="227"/>
      <c r="AC5" s="227"/>
      <c r="AD5" s="227"/>
      <c r="AE5" s="227"/>
      <c r="AF5" s="227"/>
      <c r="AG5" s="227"/>
      <c r="AH5" s="228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O5:P5"/>
    <mergeCell ref="Q5:T5"/>
    <mergeCell ref="U5:W5"/>
    <mergeCell ref="AA4:AG4"/>
    <mergeCell ref="Y5:Z5"/>
    <mergeCell ref="AA5:AH5"/>
    <mergeCell ref="A1:AH1"/>
    <mergeCell ref="A3:AH3"/>
    <mergeCell ref="A5:C5"/>
    <mergeCell ref="D5:H5"/>
    <mergeCell ref="I5:K5"/>
    <mergeCell ref="L5:N5"/>
  </mergeCells>
  <dataValidations count="1">
    <dataValidation type="list" allowBlank="1" showInputMessage="1" showErrorMessage="1" sqref="AG7" xr:uid="{E8EA57EC-B058-4112-B965-1B0BBC8A2D10}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0116-EC61-4D18-B92D-6A00140F2648}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4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7" t="s">
        <v>54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3"/>
      <c r="P3" s="233"/>
      <c r="Q3" s="233"/>
      <c r="R3" s="234"/>
    </row>
    <row r="4" spans="1:18" ht="23.1" customHeight="1" x14ac:dyDescent="0.2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4"/>
    </row>
    <row r="5" spans="1:18" s="62" customFormat="1" ht="23.1" customHeight="1" x14ac:dyDescent="0.2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5" t="s">
        <v>13</v>
      </c>
      <c r="L5" s="236"/>
      <c r="M5" s="236"/>
      <c r="N5" s="236"/>
      <c r="O5" s="236"/>
      <c r="P5" s="236"/>
      <c r="Q5" s="237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 xr:uid="{647B76BE-8130-4E05-8909-392F0218E04A}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6469-624F-44A1-9452-2B68E85AE57C}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6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6" t="s">
        <v>57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8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2"/>
      <c r="AE4" s="249"/>
      <c r="AF4" s="249"/>
      <c r="AG4" s="249"/>
      <c r="AH4" s="250"/>
      <c r="AI4" s="243"/>
    </row>
    <row r="5" spans="1:38" s="90" customFormat="1" ht="23.1" customHeight="1" x14ac:dyDescent="0.2">
      <c r="A5" s="226" t="s">
        <v>14</v>
      </c>
      <c r="B5" s="240"/>
      <c r="C5" s="241"/>
      <c r="D5" s="226" t="s">
        <v>15</v>
      </c>
      <c r="E5" s="240"/>
      <c r="F5" s="240"/>
      <c r="G5" s="240"/>
      <c r="H5" s="240"/>
      <c r="I5" s="240"/>
      <c r="J5" s="240"/>
      <c r="K5" s="241"/>
      <c r="L5" s="226" t="s">
        <v>16</v>
      </c>
      <c r="M5" s="240"/>
      <c r="N5" s="241"/>
      <c r="O5" s="226" t="s">
        <v>1</v>
      </c>
      <c r="P5" s="240"/>
      <c r="Q5" s="240"/>
      <c r="R5" s="226" t="s">
        <v>17</v>
      </c>
      <c r="S5" s="241"/>
      <c r="T5" s="226" t="s">
        <v>18</v>
      </c>
      <c r="U5" s="240"/>
      <c r="V5" s="240"/>
      <c r="W5" s="241"/>
      <c r="X5" s="226" t="s">
        <v>19</v>
      </c>
      <c r="Y5" s="240"/>
      <c r="Z5" s="240"/>
      <c r="AA5" s="103" t="s">
        <v>47</v>
      </c>
      <c r="AB5" s="226" t="s">
        <v>20</v>
      </c>
      <c r="AC5" s="241"/>
      <c r="AD5" s="226" t="s">
        <v>64</v>
      </c>
      <c r="AE5" s="242"/>
      <c r="AF5" s="242"/>
      <c r="AG5" s="242"/>
      <c r="AH5" s="242"/>
      <c r="AI5" s="243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8"/>
      <c r="AK6" s="239"/>
      <c r="AL6" s="239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L5:N5"/>
    <mergeCell ref="O5:Q5"/>
    <mergeCell ref="R5:S5"/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</mergeCells>
  <dataValidations count="1">
    <dataValidation type="list" allowBlank="1" showInputMessage="1" showErrorMessage="1" sqref="AI7 I7" xr:uid="{7A29E5AB-54BE-4CAA-8206-2D693CE030FD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9FFD-D660-414A-B0CD-B7C58E5885C0}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7" t="s">
        <v>56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4"/>
    </row>
    <row r="4" spans="1:15" ht="23.1" customHeight="1" x14ac:dyDescent="0.2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4"/>
    </row>
    <row r="5" spans="1:15" s="62" customFormat="1" ht="23.1" customHeight="1" x14ac:dyDescent="0.2">
      <c r="A5" s="231" t="s">
        <v>63</v>
      </c>
      <c r="B5" s="232"/>
      <c r="C5" s="232"/>
      <c r="D5" s="232"/>
      <c r="E5" s="232"/>
      <c r="F5" s="232"/>
      <c r="G5" s="232"/>
      <c r="H5" s="232"/>
      <c r="I5" s="232"/>
      <c r="J5" s="232"/>
      <c r="K5" s="251" t="s">
        <v>64</v>
      </c>
      <c r="L5" s="252"/>
      <c r="M5" s="252"/>
      <c r="N5" s="252"/>
      <c r="O5" s="253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7E05-8A45-4049-B348-68EB61C3DEE6}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5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7"/>
    </row>
    <row r="3" spans="1:16" s="90" customFormat="1" ht="23.1" customHeight="1" x14ac:dyDescent="0.2">
      <c r="A3" s="273" t="s">
        <v>103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5"/>
    </row>
    <row r="4" spans="1:16" s="90" customFormat="1" ht="23.1" customHeight="1" x14ac:dyDescent="0.2">
      <c r="A4" s="98"/>
      <c r="B4" s="101"/>
      <c r="C4" s="179"/>
      <c r="D4" s="179"/>
      <c r="E4" s="140"/>
      <c r="F4" s="179"/>
      <c r="J4" s="178"/>
      <c r="K4" s="165"/>
      <c r="L4" s="165"/>
      <c r="M4" s="164"/>
    </row>
    <row r="5" spans="1:16" s="90" customFormat="1" ht="32.25" customHeight="1" x14ac:dyDescent="0.2">
      <c r="A5" s="268" t="s">
        <v>102</v>
      </c>
      <c r="B5" s="269"/>
      <c r="C5" s="186" t="s">
        <v>101</v>
      </c>
      <c r="D5" s="185"/>
      <c r="E5" s="184" t="str">
        <f>IF(OR(L13="SI",L15="SI"),"SI","NO")</f>
        <v>SI</v>
      </c>
      <c r="F5" s="161"/>
      <c r="G5" s="161"/>
      <c r="H5" s="161"/>
      <c r="I5" s="161"/>
      <c r="J5" s="161"/>
      <c r="K5" s="161"/>
      <c r="L5" s="161"/>
      <c r="M5" s="159"/>
      <c r="N5" s="254" t="s">
        <v>100</v>
      </c>
      <c r="O5" s="255"/>
    </row>
    <row r="6" spans="1:16" s="90" customFormat="1" ht="23.1" customHeight="1" x14ac:dyDescent="0.2">
      <c r="A6" s="98"/>
      <c r="B6" s="101"/>
      <c r="C6" s="102"/>
      <c r="D6" s="179"/>
      <c r="E6" s="183"/>
      <c r="F6" s="179"/>
      <c r="J6" s="178"/>
      <c r="K6" s="165"/>
      <c r="L6" s="165"/>
      <c r="M6" s="164"/>
    </row>
    <row r="7" spans="1:16" s="90" customFormat="1" ht="23.1" customHeight="1" x14ac:dyDescent="0.2">
      <c r="A7" s="258" t="s">
        <v>99</v>
      </c>
      <c r="B7" s="277"/>
      <c r="C7" s="163">
        <f>Debiti!G6</f>
        <v>12</v>
      </c>
      <c r="D7" s="161"/>
      <c r="E7" s="263" t="s">
        <v>113</v>
      </c>
      <c r="F7" s="264"/>
      <c r="G7" s="264"/>
      <c r="H7" s="97"/>
      <c r="I7" s="182"/>
      <c r="J7" s="181"/>
      <c r="K7" s="97"/>
      <c r="L7" s="172"/>
      <c r="M7" s="180"/>
      <c r="N7" s="254" t="s">
        <v>98</v>
      </c>
      <c r="O7" s="255"/>
      <c r="P7" s="255"/>
    </row>
    <row r="8" spans="1:16" s="90" customFormat="1" ht="23.1" customHeight="1" x14ac:dyDescent="0.2">
      <c r="A8" s="98"/>
      <c r="B8" s="101"/>
      <c r="C8" s="102"/>
      <c r="D8" s="179"/>
      <c r="E8" s="140"/>
      <c r="F8" s="102"/>
      <c r="G8" s="99"/>
      <c r="J8" s="178"/>
      <c r="K8" s="165"/>
      <c r="L8" s="165"/>
      <c r="M8" s="164"/>
    </row>
    <row r="9" spans="1:16" s="90" customFormat="1" ht="23.1" customHeight="1" x14ac:dyDescent="0.2">
      <c r="A9" s="270" t="s">
        <v>97</v>
      </c>
      <c r="B9" s="276"/>
      <c r="C9" s="173">
        <f>ElencoFatture!O6</f>
        <v>0</v>
      </c>
      <c r="D9" s="174"/>
      <c r="E9" s="270" t="s">
        <v>91</v>
      </c>
      <c r="F9" s="271" t="s">
        <v>96</v>
      </c>
      <c r="G9" s="177">
        <f>C9/100*5</f>
        <v>0</v>
      </c>
      <c r="J9" s="161"/>
      <c r="L9" s="161"/>
      <c r="M9" s="159"/>
    </row>
    <row r="10" spans="1:16" s="90" customFormat="1" ht="23.1" customHeight="1" x14ac:dyDescent="0.2">
      <c r="A10" s="270" t="s">
        <v>95</v>
      </c>
      <c r="B10" s="271"/>
      <c r="C10" s="173">
        <f>ElencoFatture!O7</f>
        <v>0</v>
      </c>
      <c r="D10" s="174"/>
      <c r="E10" s="176"/>
      <c r="F10" s="176"/>
      <c r="G10" s="175"/>
      <c r="H10" s="161"/>
      <c r="I10" s="161"/>
      <c r="J10" s="161"/>
      <c r="K10" s="161"/>
      <c r="L10" s="161"/>
      <c r="M10" s="159"/>
    </row>
    <row r="11" spans="1:16" s="90" customFormat="1" ht="23.1" customHeight="1" x14ac:dyDescent="0.2">
      <c r="A11" s="270" t="s">
        <v>94</v>
      </c>
      <c r="B11" s="272"/>
      <c r="C11" s="173">
        <f>ElencoFatture!O8</f>
        <v>0</v>
      </c>
      <c r="D11" s="174"/>
      <c r="E11" s="270" t="s">
        <v>91</v>
      </c>
      <c r="F11" s="276"/>
      <c r="G11" s="173">
        <f>C11/100*5</f>
        <v>0</v>
      </c>
      <c r="H11" s="161"/>
      <c r="I11" s="262"/>
      <c r="J11" s="262"/>
      <c r="K11" s="97"/>
      <c r="L11" s="172"/>
      <c r="M11" s="159"/>
      <c r="N11" s="254" t="s">
        <v>93</v>
      </c>
      <c r="O11" s="255"/>
      <c r="P11" s="255"/>
    </row>
    <row r="12" spans="1:16" s="90" customFormat="1" ht="23.1" customHeight="1" x14ac:dyDescent="0.2">
      <c r="A12" s="170"/>
      <c r="B12" s="169"/>
      <c r="C12" s="167"/>
      <c r="D12" s="130"/>
      <c r="E12" s="168"/>
      <c r="F12" s="167"/>
      <c r="G12" s="166"/>
      <c r="I12" s="99"/>
      <c r="J12" s="101"/>
      <c r="K12" s="165"/>
      <c r="L12" s="100"/>
      <c r="M12" s="164"/>
    </row>
    <row r="13" spans="1:16" s="90" customFormat="1" ht="23.1" customHeight="1" x14ac:dyDescent="0.2">
      <c r="A13" s="258" t="s">
        <v>92</v>
      </c>
      <c r="B13" s="259"/>
      <c r="C13" s="163">
        <f>C11</f>
        <v>0</v>
      </c>
      <c r="D13" s="171"/>
      <c r="E13" s="258" t="s">
        <v>91</v>
      </c>
      <c r="F13" s="259"/>
      <c r="G13" s="162">
        <f>C13/100*5</f>
        <v>0</v>
      </c>
      <c r="H13" s="161"/>
      <c r="I13" s="260" t="s">
        <v>90</v>
      </c>
      <c r="J13" s="261"/>
      <c r="L13" s="160" t="str">
        <f>IF(ROUND(C7,2)&lt;=ROUND(G13,2),"SI","NO")</f>
        <v>NO</v>
      </c>
      <c r="M13" s="159"/>
      <c r="N13" s="256" t="s">
        <v>89</v>
      </c>
      <c r="O13" s="257"/>
    </row>
    <row r="14" spans="1:16" s="90" customFormat="1" ht="23.1" customHeight="1" x14ac:dyDescent="0.2">
      <c r="A14" s="170"/>
      <c r="B14" s="169"/>
      <c r="C14" s="167"/>
      <c r="D14" s="130"/>
      <c r="E14" s="168"/>
      <c r="F14" s="167"/>
      <c r="G14" s="166"/>
      <c r="I14" s="99"/>
      <c r="J14" s="101"/>
      <c r="K14" s="165"/>
      <c r="L14" s="100"/>
      <c r="M14" s="164"/>
    </row>
    <row r="15" spans="1:16" s="90" customFormat="1" ht="23.1" customHeight="1" x14ac:dyDescent="0.2">
      <c r="A15" s="258" t="s">
        <v>88</v>
      </c>
      <c r="B15" s="277"/>
      <c r="C15" s="163">
        <v>0</v>
      </c>
      <c r="D15" s="97"/>
      <c r="E15" s="258" t="s">
        <v>87</v>
      </c>
      <c r="F15" s="259"/>
      <c r="G15" s="162">
        <f>IF(OR(C15=0, C15="0,00"),0,C7/C15)</f>
        <v>0</v>
      </c>
      <c r="H15" s="161"/>
      <c r="I15" s="260" t="s">
        <v>86</v>
      </c>
      <c r="J15" s="261"/>
      <c r="L15" s="160" t="str">
        <f>IF(G15&lt;=0.9,"SI","NO")</f>
        <v>SI</v>
      </c>
      <c r="M15" s="159"/>
      <c r="N15" s="256" t="s">
        <v>85</v>
      </c>
      <c r="O15" s="257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8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79" t="s">
        <v>84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</row>
    <row r="19" spans="1:13" x14ac:dyDescent="0.2">
      <c r="A19" s="280" t="s">
        <v>83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</row>
    <row r="20" spans="1:13" x14ac:dyDescent="0.2">
      <c r="A20" s="278" t="s">
        <v>82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</row>
    <row r="21" spans="1:13" x14ac:dyDescent="0.2">
      <c r="A21" s="157" t="s">
        <v>81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</row>
    <row r="22" spans="1:13" x14ac:dyDescent="0.2">
      <c r="A22" s="278" t="s">
        <v>80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</row>
    <row r="23" spans="1:13" x14ac:dyDescent="0.2">
      <c r="A23" s="278" t="s">
        <v>79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  <row r="24" spans="1:13" x14ac:dyDescent="0.2">
      <c r="A24" s="278" t="s">
        <v>78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  <row r="25" spans="1:13" x14ac:dyDescent="0.2">
      <c r="A25" s="278" t="s">
        <v>77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</row>
    <row r="26" spans="1:13" x14ac:dyDescent="0.2">
      <c r="A26" s="156" t="s">
        <v>76</v>
      </c>
      <c r="B26" s="153"/>
      <c r="C26" s="155"/>
      <c r="D26" s="155"/>
      <c r="E26" s="155"/>
      <c r="F26" s="155"/>
      <c r="G26" s="153"/>
      <c r="H26" s="153"/>
      <c r="I26" s="153"/>
      <c r="J26" s="153"/>
      <c r="K26" s="154"/>
      <c r="L26" s="154"/>
      <c r="M26" s="153"/>
    </row>
    <row r="27" spans="1:13" x14ac:dyDescent="0.2">
      <c r="A27" s="152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DC32-EC77-4A08-A0F0-1FC0199E5C0A}">
  <dimension ref="A1:AD43"/>
  <sheetViews>
    <sheetView showGridLines="0" tabSelected="1" zoomScaleNormal="100" workbookViewId="0">
      <selection sqref="A1:AC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0" style="107" hidden="1" customWidth="1"/>
    <col min="31" max="16384" width="9.140625" style="107"/>
  </cols>
  <sheetData>
    <row r="1" spans="1:30" s="90" customFormat="1" ht="23.1" customHeight="1" x14ac:dyDescent="0.2">
      <c r="A1" s="244" t="s">
        <v>115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30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</row>
    <row r="3" spans="1:30" s="90" customFormat="1" ht="23.1" customHeight="1" x14ac:dyDescent="0.2">
      <c r="A3" s="273" t="s">
        <v>72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4"/>
    </row>
    <row r="4" spans="1:30" s="90" customFormat="1" ht="23.1" customHeight="1" x14ac:dyDescent="0.2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</row>
    <row r="5" spans="1:30" s="90" customFormat="1" ht="23.1" customHeight="1" x14ac:dyDescent="0.2">
      <c r="A5" s="268" t="s">
        <v>73</v>
      </c>
      <c r="B5" s="281"/>
      <c r="C5" s="281"/>
      <c r="D5" s="281"/>
      <c r="E5" s="281"/>
      <c r="F5" s="282"/>
      <c r="G5" s="211">
        <f>(G36)</f>
        <v>7471.54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</row>
    <row r="6" spans="1:30" s="90" customFormat="1" ht="23.1" customHeight="1" x14ac:dyDescent="0.2">
      <c r="A6" s="268" t="s">
        <v>74</v>
      </c>
      <c r="B6" s="281"/>
      <c r="C6" s="281"/>
      <c r="D6" s="281"/>
      <c r="E6" s="281"/>
      <c r="F6" s="281"/>
      <c r="G6" s="213">
        <f>(AD36)</f>
        <v>12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</row>
    <row r="7" spans="1:30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</row>
    <row r="8" spans="1:30" s="90" customFormat="1" ht="23.1" customHeight="1" x14ac:dyDescent="0.2">
      <c r="A8" s="226" t="s">
        <v>14</v>
      </c>
      <c r="B8" s="240"/>
      <c r="C8" s="241"/>
      <c r="D8" s="226" t="s">
        <v>15</v>
      </c>
      <c r="E8" s="240"/>
      <c r="F8" s="240"/>
      <c r="G8" s="240"/>
      <c r="H8" s="240"/>
      <c r="I8" s="240"/>
      <c r="J8" s="240"/>
      <c r="K8" s="240"/>
      <c r="L8" s="241"/>
      <c r="M8" s="226" t="s">
        <v>16</v>
      </c>
      <c r="N8" s="240"/>
      <c r="O8" s="241"/>
      <c r="P8" s="226" t="s">
        <v>1</v>
      </c>
      <c r="Q8" s="240"/>
      <c r="R8" s="240"/>
      <c r="S8" s="226" t="s">
        <v>17</v>
      </c>
      <c r="T8" s="241"/>
      <c r="U8" s="226" t="s">
        <v>18</v>
      </c>
      <c r="V8" s="240"/>
      <c r="W8" s="240"/>
      <c r="X8" s="241"/>
      <c r="Y8" s="226" t="s">
        <v>19</v>
      </c>
      <c r="Z8" s="240"/>
      <c r="AA8" s="240"/>
      <c r="AB8" s="103" t="s">
        <v>47</v>
      </c>
      <c r="AC8" s="103" t="s">
        <v>71</v>
      </c>
    </row>
    <row r="9" spans="1:30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114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0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0" x14ac:dyDescent="0.2">
      <c r="A11" s="206">
        <v>2023</v>
      </c>
      <c r="B11" s="206">
        <v>103</v>
      </c>
      <c r="C11" s="206" t="s">
        <v>116</v>
      </c>
      <c r="D11" s="207" t="s">
        <v>117</v>
      </c>
      <c r="E11" s="207" t="s">
        <v>118</v>
      </c>
      <c r="F11" s="207" t="s">
        <v>119</v>
      </c>
      <c r="G11" s="208">
        <v>-90.29</v>
      </c>
      <c r="H11" s="208">
        <v>0</v>
      </c>
      <c r="I11" s="206" t="s">
        <v>120</v>
      </c>
      <c r="J11" s="208">
        <f t="shared" ref="J11:J34" si="0">IF(I11="SI",G11-H11,G11)</f>
        <v>-90.29</v>
      </c>
      <c r="K11" s="206" t="s">
        <v>121</v>
      </c>
      <c r="L11" s="206" t="s">
        <v>122</v>
      </c>
      <c r="M11" s="206" t="s">
        <v>123</v>
      </c>
      <c r="N11" s="206" t="s">
        <v>124</v>
      </c>
      <c r="O11" s="206" t="s">
        <v>125</v>
      </c>
      <c r="P11" s="207" t="s">
        <v>126</v>
      </c>
      <c r="Q11" s="206" t="s">
        <v>127</v>
      </c>
      <c r="R11" s="206"/>
      <c r="S11" s="206" t="s">
        <v>128</v>
      </c>
      <c r="T11" s="206" t="s">
        <v>129</v>
      </c>
      <c r="U11" s="107" t="s">
        <v>130</v>
      </c>
      <c r="V11" s="107">
        <v>470</v>
      </c>
      <c r="W11" s="107">
        <v>209</v>
      </c>
      <c r="X11" s="107">
        <v>1</v>
      </c>
      <c r="Y11" s="107">
        <v>2023</v>
      </c>
      <c r="Z11" s="107">
        <v>66</v>
      </c>
      <c r="AA11" s="107">
        <v>0</v>
      </c>
      <c r="AB11" s="206" t="s">
        <v>122</v>
      </c>
      <c r="AC11" s="206" t="s">
        <v>131</v>
      </c>
      <c r="AD11" s="107">
        <f t="shared" ref="AD11:AD34" si="1">IF(O11=O10,0,1)</f>
        <v>1</v>
      </c>
    </row>
    <row r="12" spans="1:30" x14ac:dyDescent="0.2">
      <c r="A12" s="206">
        <v>2023</v>
      </c>
      <c r="B12" s="206">
        <v>107</v>
      </c>
      <c r="C12" s="206" t="s">
        <v>116</v>
      </c>
      <c r="D12" s="207" t="s">
        <v>132</v>
      </c>
      <c r="E12" s="207" t="s">
        <v>133</v>
      </c>
      <c r="F12" s="207" t="s">
        <v>134</v>
      </c>
      <c r="G12" s="208">
        <v>-99.7</v>
      </c>
      <c r="H12" s="208">
        <v>0</v>
      </c>
      <c r="I12" s="206" t="s">
        <v>120</v>
      </c>
      <c r="J12" s="208">
        <f t="shared" si="0"/>
        <v>-99.7</v>
      </c>
      <c r="K12" s="206" t="s">
        <v>121</v>
      </c>
      <c r="L12" s="206" t="s">
        <v>122</v>
      </c>
      <c r="M12" s="206" t="s">
        <v>123</v>
      </c>
      <c r="N12" s="206" t="s">
        <v>135</v>
      </c>
      <c r="O12" s="206" t="s">
        <v>136</v>
      </c>
      <c r="P12" s="207" t="s">
        <v>126</v>
      </c>
      <c r="Q12" s="206" t="s">
        <v>127</v>
      </c>
      <c r="R12" s="206"/>
      <c r="S12" s="206" t="s">
        <v>128</v>
      </c>
      <c r="T12" s="206" t="s">
        <v>129</v>
      </c>
      <c r="U12" s="107" t="s">
        <v>130</v>
      </c>
      <c r="V12" s="107">
        <v>470</v>
      </c>
      <c r="W12" s="107">
        <v>209</v>
      </c>
      <c r="X12" s="107">
        <v>1</v>
      </c>
      <c r="Y12" s="107">
        <v>2023</v>
      </c>
      <c r="Z12" s="107">
        <v>66</v>
      </c>
      <c r="AA12" s="107">
        <v>0</v>
      </c>
      <c r="AB12" s="206" t="s">
        <v>122</v>
      </c>
      <c r="AC12" s="206" t="s">
        <v>137</v>
      </c>
      <c r="AD12" s="107">
        <f t="shared" si="1"/>
        <v>1</v>
      </c>
    </row>
    <row r="13" spans="1:30" x14ac:dyDescent="0.2">
      <c r="A13" s="206">
        <v>2023</v>
      </c>
      <c r="B13" s="206">
        <v>107</v>
      </c>
      <c r="C13" s="206" t="s">
        <v>116</v>
      </c>
      <c r="D13" s="207" t="s">
        <v>132</v>
      </c>
      <c r="E13" s="207" t="s">
        <v>133</v>
      </c>
      <c r="F13" s="207" t="s">
        <v>134</v>
      </c>
      <c r="G13" s="208">
        <v>-4.99</v>
      </c>
      <c r="H13" s="208">
        <v>-4.99</v>
      </c>
      <c r="I13" s="206" t="s">
        <v>120</v>
      </c>
      <c r="J13" s="208">
        <f t="shared" si="0"/>
        <v>0</v>
      </c>
      <c r="K13" s="206" t="s">
        <v>121</v>
      </c>
      <c r="L13" s="206" t="s">
        <v>122</v>
      </c>
      <c r="M13" s="206" t="s">
        <v>123</v>
      </c>
      <c r="N13" s="206" t="s">
        <v>135</v>
      </c>
      <c r="O13" s="206" t="s">
        <v>136</v>
      </c>
      <c r="P13" s="207" t="s">
        <v>126</v>
      </c>
      <c r="Q13" s="206" t="s">
        <v>127</v>
      </c>
      <c r="R13" s="206"/>
      <c r="S13" s="206" t="s">
        <v>128</v>
      </c>
      <c r="T13" s="206" t="s">
        <v>129</v>
      </c>
      <c r="U13" s="107" t="s">
        <v>130</v>
      </c>
      <c r="V13" s="107">
        <v>470</v>
      </c>
      <c r="W13" s="107">
        <v>209</v>
      </c>
      <c r="X13" s="107">
        <v>1</v>
      </c>
      <c r="Y13" s="107">
        <v>2023</v>
      </c>
      <c r="Z13" s="107">
        <v>66</v>
      </c>
      <c r="AA13" s="107">
        <v>0</v>
      </c>
      <c r="AB13" s="206" t="s">
        <v>122</v>
      </c>
      <c r="AC13" s="206" t="s">
        <v>137</v>
      </c>
      <c r="AD13" s="107">
        <f t="shared" si="1"/>
        <v>0</v>
      </c>
    </row>
    <row r="14" spans="1:30" x14ac:dyDescent="0.2">
      <c r="A14" s="206">
        <v>2023</v>
      </c>
      <c r="B14" s="206">
        <v>136</v>
      </c>
      <c r="C14" s="206" t="s">
        <v>138</v>
      </c>
      <c r="D14" s="207" t="s">
        <v>139</v>
      </c>
      <c r="E14" s="207" t="s">
        <v>140</v>
      </c>
      <c r="F14" s="207" t="s">
        <v>141</v>
      </c>
      <c r="G14" s="208">
        <v>-8.23</v>
      </c>
      <c r="H14" s="208">
        <v>0</v>
      </c>
      <c r="I14" s="206" t="s">
        <v>120</v>
      </c>
      <c r="J14" s="208">
        <f t="shared" si="0"/>
        <v>-8.23</v>
      </c>
      <c r="K14" s="206" t="s">
        <v>121</v>
      </c>
      <c r="L14" s="206" t="s">
        <v>122</v>
      </c>
      <c r="M14" s="206" t="s">
        <v>123</v>
      </c>
      <c r="N14" s="206" t="s">
        <v>142</v>
      </c>
      <c r="O14" s="206" t="s">
        <v>138</v>
      </c>
      <c r="P14" s="207" t="s">
        <v>126</v>
      </c>
      <c r="Q14" s="206" t="s">
        <v>127</v>
      </c>
      <c r="R14" s="206"/>
      <c r="S14" s="206" t="s">
        <v>128</v>
      </c>
      <c r="T14" s="206" t="s">
        <v>129</v>
      </c>
      <c r="U14" s="107" t="s">
        <v>130</v>
      </c>
      <c r="V14" s="107">
        <v>470</v>
      </c>
      <c r="W14" s="107">
        <v>209</v>
      </c>
      <c r="X14" s="107">
        <v>1</v>
      </c>
      <c r="Y14" s="107">
        <v>2023</v>
      </c>
      <c r="Z14" s="107">
        <v>66</v>
      </c>
      <c r="AA14" s="107">
        <v>0</v>
      </c>
      <c r="AB14" s="206" t="s">
        <v>122</v>
      </c>
      <c r="AC14" s="206" t="s">
        <v>143</v>
      </c>
      <c r="AD14" s="107">
        <f t="shared" si="1"/>
        <v>1</v>
      </c>
    </row>
    <row r="15" spans="1:30" x14ac:dyDescent="0.2">
      <c r="A15" s="206">
        <v>2023</v>
      </c>
      <c r="B15" s="206">
        <v>136</v>
      </c>
      <c r="C15" s="206" t="s">
        <v>138</v>
      </c>
      <c r="D15" s="207" t="s">
        <v>139</v>
      </c>
      <c r="E15" s="207" t="s">
        <v>140</v>
      </c>
      <c r="F15" s="207" t="s">
        <v>141</v>
      </c>
      <c r="G15" s="208">
        <v>-0.41</v>
      </c>
      <c r="H15" s="208">
        <v>-0.41</v>
      </c>
      <c r="I15" s="206" t="s">
        <v>120</v>
      </c>
      <c r="J15" s="208">
        <f t="shared" si="0"/>
        <v>0</v>
      </c>
      <c r="K15" s="206" t="s">
        <v>121</v>
      </c>
      <c r="L15" s="206" t="s">
        <v>122</v>
      </c>
      <c r="M15" s="206" t="s">
        <v>123</v>
      </c>
      <c r="N15" s="206" t="s">
        <v>142</v>
      </c>
      <c r="O15" s="206" t="s">
        <v>138</v>
      </c>
      <c r="P15" s="207" t="s">
        <v>126</v>
      </c>
      <c r="Q15" s="206" t="s">
        <v>127</v>
      </c>
      <c r="R15" s="206"/>
      <c r="S15" s="206" t="s">
        <v>128</v>
      </c>
      <c r="T15" s="206" t="s">
        <v>129</v>
      </c>
      <c r="U15" s="107" t="s">
        <v>130</v>
      </c>
      <c r="V15" s="107">
        <v>470</v>
      </c>
      <c r="W15" s="107">
        <v>209</v>
      </c>
      <c r="X15" s="107">
        <v>1</v>
      </c>
      <c r="Y15" s="107">
        <v>2023</v>
      </c>
      <c r="Z15" s="107">
        <v>66</v>
      </c>
      <c r="AA15" s="107">
        <v>0</v>
      </c>
      <c r="AB15" s="206" t="s">
        <v>122</v>
      </c>
      <c r="AC15" s="206" t="s">
        <v>143</v>
      </c>
      <c r="AD15" s="107">
        <f t="shared" si="1"/>
        <v>0</v>
      </c>
    </row>
    <row r="16" spans="1:30" x14ac:dyDescent="0.2">
      <c r="A16" s="206">
        <v>2023</v>
      </c>
      <c r="B16" s="206">
        <v>97</v>
      </c>
      <c r="C16" s="206" t="s">
        <v>144</v>
      </c>
      <c r="D16" s="207" t="s">
        <v>145</v>
      </c>
      <c r="E16" s="207" t="s">
        <v>146</v>
      </c>
      <c r="F16" s="207" t="s">
        <v>147</v>
      </c>
      <c r="G16" s="208">
        <v>52.7</v>
      </c>
      <c r="H16" s="208">
        <v>9.5</v>
      </c>
      <c r="I16" s="206" t="s">
        <v>120</v>
      </c>
      <c r="J16" s="208">
        <f t="shared" si="0"/>
        <v>43.2</v>
      </c>
      <c r="K16" s="206" t="s">
        <v>148</v>
      </c>
      <c r="L16" s="206" t="s">
        <v>149</v>
      </c>
      <c r="M16" s="206" t="s">
        <v>123</v>
      </c>
      <c r="N16" s="206" t="s">
        <v>150</v>
      </c>
      <c r="O16" s="206" t="s">
        <v>151</v>
      </c>
      <c r="P16" s="207" t="s">
        <v>152</v>
      </c>
      <c r="Q16" s="206" t="s">
        <v>153</v>
      </c>
      <c r="R16" s="206"/>
      <c r="S16" s="206" t="s">
        <v>128</v>
      </c>
      <c r="T16" s="206" t="s">
        <v>129</v>
      </c>
      <c r="U16" s="107" t="s">
        <v>154</v>
      </c>
      <c r="V16" s="107">
        <v>2770</v>
      </c>
      <c r="W16" s="107">
        <v>956</v>
      </c>
      <c r="X16" s="107">
        <v>1</v>
      </c>
      <c r="Y16" s="107">
        <v>2023</v>
      </c>
      <c r="Z16" s="107">
        <v>15</v>
      </c>
      <c r="AA16" s="107">
        <v>0</v>
      </c>
      <c r="AB16" s="206" t="s">
        <v>155</v>
      </c>
      <c r="AC16" s="206" t="s">
        <v>156</v>
      </c>
      <c r="AD16" s="107">
        <f t="shared" si="1"/>
        <v>1</v>
      </c>
    </row>
    <row r="17" spans="1:30" x14ac:dyDescent="0.2">
      <c r="A17" s="206">
        <v>2023</v>
      </c>
      <c r="B17" s="206">
        <v>274</v>
      </c>
      <c r="C17" s="206" t="s">
        <v>157</v>
      </c>
      <c r="D17" s="207" t="s">
        <v>158</v>
      </c>
      <c r="E17" s="207" t="s">
        <v>159</v>
      </c>
      <c r="F17" s="207" t="s">
        <v>160</v>
      </c>
      <c r="G17" s="208">
        <v>-7.07</v>
      </c>
      <c r="H17" s="208">
        <v>0</v>
      </c>
      <c r="I17" s="206" t="s">
        <v>120</v>
      </c>
      <c r="J17" s="208">
        <f t="shared" si="0"/>
        <v>-7.07</v>
      </c>
      <c r="K17" s="206" t="s">
        <v>161</v>
      </c>
      <c r="L17" s="206" t="s">
        <v>122</v>
      </c>
      <c r="M17" s="206" t="s">
        <v>123</v>
      </c>
      <c r="N17" s="206" t="s">
        <v>162</v>
      </c>
      <c r="O17" s="206" t="s">
        <v>163</v>
      </c>
      <c r="P17" s="207" t="s">
        <v>164</v>
      </c>
      <c r="Q17" s="206" t="s">
        <v>165</v>
      </c>
      <c r="R17" s="206" t="s">
        <v>166</v>
      </c>
      <c r="S17" s="206" t="s">
        <v>128</v>
      </c>
      <c r="T17" s="206" t="s">
        <v>129</v>
      </c>
      <c r="U17" s="107" t="s">
        <v>122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v>0</v>
      </c>
      <c r="AB17" s="206" t="s">
        <v>122</v>
      </c>
      <c r="AC17" s="206" t="s">
        <v>167</v>
      </c>
      <c r="AD17" s="107">
        <f t="shared" si="1"/>
        <v>1</v>
      </c>
    </row>
    <row r="18" spans="1:30" x14ac:dyDescent="0.2">
      <c r="A18" s="206">
        <v>2023</v>
      </c>
      <c r="B18" s="206">
        <v>274</v>
      </c>
      <c r="C18" s="206" t="s">
        <v>157</v>
      </c>
      <c r="D18" s="207" t="s">
        <v>158</v>
      </c>
      <c r="E18" s="207" t="s">
        <v>159</v>
      </c>
      <c r="F18" s="207" t="s">
        <v>160</v>
      </c>
      <c r="G18" s="208">
        <v>-0.35</v>
      </c>
      <c r="H18" s="208">
        <v>-0.35</v>
      </c>
      <c r="I18" s="206" t="s">
        <v>120</v>
      </c>
      <c r="J18" s="208">
        <f t="shared" si="0"/>
        <v>0</v>
      </c>
      <c r="K18" s="206" t="s">
        <v>161</v>
      </c>
      <c r="L18" s="206" t="s">
        <v>122</v>
      </c>
      <c r="M18" s="206" t="s">
        <v>123</v>
      </c>
      <c r="N18" s="206" t="s">
        <v>162</v>
      </c>
      <c r="O18" s="206" t="s">
        <v>163</v>
      </c>
      <c r="P18" s="207" t="s">
        <v>164</v>
      </c>
      <c r="Q18" s="206" t="s">
        <v>165</v>
      </c>
      <c r="R18" s="206" t="s">
        <v>166</v>
      </c>
      <c r="S18" s="206" t="s">
        <v>128</v>
      </c>
      <c r="T18" s="206" t="s">
        <v>129</v>
      </c>
      <c r="U18" s="107" t="s">
        <v>122</v>
      </c>
      <c r="V18" s="107">
        <v>0</v>
      </c>
      <c r="W18" s="107">
        <v>0</v>
      </c>
      <c r="X18" s="107">
        <v>0</v>
      </c>
      <c r="Y18" s="107">
        <v>0</v>
      </c>
      <c r="Z18" s="107">
        <v>0</v>
      </c>
      <c r="AA18" s="107">
        <v>0</v>
      </c>
      <c r="AB18" s="206" t="s">
        <v>122</v>
      </c>
      <c r="AC18" s="206" t="s">
        <v>167</v>
      </c>
      <c r="AD18" s="107">
        <f t="shared" si="1"/>
        <v>0</v>
      </c>
    </row>
    <row r="19" spans="1:30" x14ac:dyDescent="0.2">
      <c r="A19" s="206">
        <v>2024</v>
      </c>
      <c r="B19" s="206">
        <v>16</v>
      </c>
      <c r="C19" s="206" t="s">
        <v>168</v>
      </c>
      <c r="D19" s="207" t="s">
        <v>169</v>
      </c>
      <c r="E19" s="207" t="s">
        <v>170</v>
      </c>
      <c r="F19" s="207" t="s">
        <v>171</v>
      </c>
      <c r="G19" s="208">
        <v>675.19</v>
      </c>
      <c r="H19" s="208">
        <v>0</v>
      </c>
      <c r="I19" s="206" t="s">
        <v>120</v>
      </c>
      <c r="J19" s="208">
        <f t="shared" si="0"/>
        <v>675.19</v>
      </c>
      <c r="K19" s="206" t="s">
        <v>172</v>
      </c>
      <c r="L19" s="206" t="s">
        <v>122</v>
      </c>
      <c r="M19" s="206" t="s">
        <v>173</v>
      </c>
      <c r="N19" s="206" t="s">
        <v>174</v>
      </c>
      <c r="O19" s="206" t="s">
        <v>175</v>
      </c>
      <c r="P19" s="207" t="s">
        <v>176</v>
      </c>
      <c r="Q19" s="206" t="s">
        <v>177</v>
      </c>
      <c r="R19" s="206"/>
      <c r="S19" s="206" t="s">
        <v>128</v>
      </c>
      <c r="T19" s="206" t="s">
        <v>129</v>
      </c>
      <c r="U19" s="107" t="s">
        <v>130</v>
      </c>
      <c r="V19" s="107">
        <v>470</v>
      </c>
      <c r="W19" s="107">
        <v>209</v>
      </c>
      <c r="X19" s="107">
        <v>1</v>
      </c>
      <c r="Y19" s="107">
        <v>2024</v>
      </c>
      <c r="Z19" s="107">
        <v>40</v>
      </c>
      <c r="AA19" s="107">
        <v>0</v>
      </c>
      <c r="AB19" s="206" t="s">
        <v>122</v>
      </c>
      <c r="AC19" s="206" t="s">
        <v>178</v>
      </c>
      <c r="AD19" s="107">
        <f t="shared" si="1"/>
        <v>1</v>
      </c>
    </row>
    <row r="20" spans="1:30" x14ac:dyDescent="0.2">
      <c r="A20" s="206">
        <v>2024</v>
      </c>
      <c r="B20" s="206">
        <v>16</v>
      </c>
      <c r="C20" s="206" t="s">
        <v>168</v>
      </c>
      <c r="D20" s="207" t="s">
        <v>169</v>
      </c>
      <c r="E20" s="207" t="s">
        <v>170</v>
      </c>
      <c r="F20" s="207" t="s">
        <v>171</v>
      </c>
      <c r="G20" s="208">
        <v>148.54</v>
      </c>
      <c r="H20" s="208">
        <v>148.54</v>
      </c>
      <c r="I20" s="206" t="s">
        <v>120</v>
      </c>
      <c r="J20" s="208">
        <f t="shared" si="0"/>
        <v>0</v>
      </c>
      <c r="K20" s="206" t="s">
        <v>172</v>
      </c>
      <c r="L20" s="206" t="s">
        <v>122</v>
      </c>
      <c r="M20" s="206" t="s">
        <v>173</v>
      </c>
      <c r="N20" s="206" t="s">
        <v>174</v>
      </c>
      <c r="O20" s="206" t="s">
        <v>175</v>
      </c>
      <c r="P20" s="207" t="s">
        <v>176</v>
      </c>
      <c r="Q20" s="206" t="s">
        <v>177</v>
      </c>
      <c r="R20" s="206"/>
      <c r="S20" s="206" t="s">
        <v>128</v>
      </c>
      <c r="T20" s="206" t="s">
        <v>129</v>
      </c>
      <c r="U20" s="107" t="s">
        <v>130</v>
      </c>
      <c r="V20" s="107">
        <v>470</v>
      </c>
      <c r="W20" s="107">
        <v>209</v>
      </c>
      <c r="X20" s="107">
        <v>1</v>
      </c>
      <c r="Y20" s="107">
        <v>2024</v>
      </c>
      <c r="Z20" s="107">
        <v>40</v>
      </c>
      <c r="AA20" s="107">
        <v>0</v>
      </c>
      <c r="AB20" s="206" t="s">
        <v>122</v>
      </c>
      <c r="AC20" s="206" t="s">
        <v>178</v>
      </c>
      <c r="AD20" s="107">
        <f t="shared" si="1"/>
        <v>0</v>
      </c>
    </row>
    <row r="21" spans="1:30" x14ac:dyDescent="0.2">
      <c r="A21" s="206">
        <v>2024</v>
      </c>
      <c r="B21" s="206">
        <v>17</v>
      </c>
      <c r="C21" s="206" t="s">
        <v>168</v>
      </c>
      <c r="D21" s="207" t="s">
        <v>179</v>
      </c>
      <c r="E21" s="207" t="s">
        <v>170</v>
      </c>
      <c r="F21" s="207" t="s">
        <v>171</v>
      </c>
      <c r="G21" s="208">
        <v>1127.83</v>
      </c>
      <c r="H21" s="208">
        <v>0</v>
      </c>
      <c r="I21" s="206" t="s">
        <v>120</v>
      </c>
      <c r="J21" s="208">
        <f t="shared" si="0"/>
        <v>1127.83</v>
      </c>
      <c r="K21" s="206" t="s">
        <v>172</v>
      </c>
      <c r="L21" s="206" t="s">
        <v>122</v>
      </c>
      <c r="M21" s="206" t="s">
        <v>173</v>
      </c>
      <c r="N21" s="206" t="s">
        <v>180</v>
      </c>
      <c r="O21" s="206" t="s">
        <v>170</v>
      </c>
      <c r="P21" s="207" t="s">
        <v>176</v>
      </c>
      <c r="Q21" s="206" t="s">
        <v>177</v>
      </c>
      <c r="R21" s="206"/>
      <c r="S21" s="206" t="s">
        <v>128</v>
      </c>
      <c r="T21" s="206" t="s">
        <v>129</v>
      </c>
      <c r="U21" s="107" t="s">
        <v>181</v>
      </c>
      <c r="V21" s="107">
        <v>2890</v>
      </c>
      <c r="W21" s="107">
        <v>1014</v>
      </c>
      <c r="X21" s="107">
        <v>1</v>
      </c>
      <c r="Y21" s="107">
        <v>2024</v>
      </c>
      <c r="Z21" s="107">
        <v>39</v>
      </c>
      <c r="AA21" s="107">
        <v>0</v>
      </c>
      <c r="AB21" s="206" t="s">
        <v>122</v>
      </c>
      <c r="AC21" s="206" t="s">
        <v>182</v>
      </c>
      <c r="AD21" s="107">
        <f t="shared" si="1"/>
        <v>1</v>
      </c>
    </row>
    <row r="22" spans="1:30" x14ac:dyDescent="0.2">
      <c r="A22" s="206">
        <v>2024</v>
      </c>
      <c r="B22" s="206">
        <v>17</v>
      </c>
      <c r="C22" s="206" t="s">
        <v>168</v>
      </c>
      <c r="D22" s="207" t="s">
        <v>179</v>
      </c>
      <c r="E22" s="207" t="s">
        <v>170</v>
      </c>
      <c r="F22" s="207" t="s">
        <v>171</v>
      </c>
      <c r="G22" s="208">
        <v>248.12</v>
      </c>
      <c r="H22" s="208">
        <v>248.12</v>
      </c>
      <c r="I22" s="206" t="s">
        <v>120</v>
      </c>
      <c r="J22" s="208">
        <f t="shared" si="0"/>
        <v>0</v>
      </c>
      <c r="K22" s="206" t="s">
        <v>172</v>
      </c>
      <c r="L22" s="206" t="s">
        <v>122</v>
      </c>
      <c r="M22" s="206" t="s">
        <v>173</v>
      </c>
      <c r="N22" s="206" t="s">
        <v>180</v>
      </c>
      <c r="O22" s="206" t="s">
        <v>170</v>
      </c>
      <c r="P22" s="207" t="s">
        <v>176</v>
      </c>
      <c r="Q22" s="206" t="s">
        <v>177</v>
      </c>
      <c r="R22" s="206"/>
      <c r="S22" s="206" t="s">
        <v>128</v>
      </c>
      <c r="T22" s="206" t="s">
        <v>129</v>
      </c>
      <c r="U22" s="107" t="s">
        <v>181</v>
      </c>
      <c r="V22" s="107">
        <v>2890</v>
      </c>
      <c r="W22" s="107">
        <v>1014</v>
      </c>
      <c r="X22" s="107">
        <v>1</v>
      </c>
      <c r="Y22" s="107">
        <v>2024</v>
      </c>
      <c r="Z22" s="107">
        <v>39</v>
      </c>
      <c r="AA22" s="107">
        <v>0</v>
      </c>
      <c r="AB22" s="206" t="s">
        <v>122</v>
      </c>
      <c r="AC22" s="206" t="s">
        <v>182</v>
      </c>
      <c r="AD22" s="107">
        <f t="shared" si="1"/>
        <v>0</v>
      </c>
    </row>
    <row r="23" spans="1:30" x14ac:dyDescent="0.2">
      <c r="A23" s="206">
        <v>2024</v>
      </c>
      <c r="B23" s="206">
        <v>45</v>
      </c>
      <c r="C23" s="206" t="s">
        <v>183</v>
      </c>
      <c r="D23" s="207" t="s">
        <v>184</v>
      </c>
      <c r="E23" s="207" t="s">
        <v>182</v>
      </c>
      <c r="F23" s="207" t="s">
        <v>185</v>
      </c>
      <c r="G23" s="208">
        <v>766.93</v>
      </c>
      <c r="H23" s="208">
        <v>0</v>
      </c>
      <c r="I23" s="206" t="s">
        <v>120</v>
      </c>
      <c r="J23" s="208">
        <f t="shared" si="0"/>
        <v>766.93</v>
      </c>
      <c r="K23" s="206" t="s">
        <v>186</v>
      </c>
      <c r="L23" s="206" t="s">
        <v>122</v>
      </c>
      <c r="M23" s="206" t="s">
        <v>173</v>
      </c>
      <c r="N23" s="206" t="s">
        <v>187</v>
      </c>
      <c r="O23" s="206" t="s">
        <v>188</v>
      </c>
      <c r="P23" s="207" t="s">
        <v>176</v>
      </c>
      <c r="Q23" s="206" t="s">
        <v>177</v>
      </c>
      <c r="R23" s="206"/>
      <c r="S23" s="206" t="s">
        <v>128</v>
      </c>
      <c r="T23" s="206" t="s">
        <v>129</v>
      </c>
      <c r="U23" s="107" t="s">
        <v>130</v>
      </c>
      <c r="V23" s="107">
        <v>470</v>
      </c>
      <c r="W23" s="107">
        <v>209</v>
      </c>
      <c r="X23" s="107">
        <v>1</v>
      </c>
      <c r="Y23" s="107">
        <v>2024</v>
      </c>
      <c r="Z23" s="107">
        <v>35</v>
      </c>
      <c r="AA23" s="107">
        <v>0</v>
      </c>
      <c r="AB23" s="206" t="s">
        <v>122</v>
      </c>
      <c r="AC23" s="206" t="s">
        <v>189</v>
      </c>
      <c r="AD23" s="107">
        <f t="shared" si="1"/>
        <v>1</v>
      </c>
    </row>
    <row r="24" spans="1:30" x14ac:dyDescent="0.2">
      <c r="A24" s="206">
        <v>2024</v>
      </c>
      <c r="B24" s="206">
        <v>45</v>
      </c>
      <c r="C24" s="206" t="s">
        <v>183</v>
      </c>
      <c r="D24" s="207" t="s">
        <v>184</v>
      </c>
      <c r="E24" s="207" t="s">
        <v>182</v>
      </c>
      <c r="F24" s="207" t="s">
        <v>185</v>
      </c>
      <c r="G24" s="208">
        <v>168.72</v>
      </c>
      <c r="H24" s="208">
        <v>168.72</v>
      </c>
      <c r="I24" s="206" t="s">
        <v>120</v>
      </c>
      <c r="J24" s="208">
        <f t="shared" si="0"/>
        <v>0</v>
      </c>
      <c r="K24" s="206" t="s">
        <v>186</v>
      </c>
      <c r="L24" s="206" t="s">
        <v>122</v>
      </c>
      <c r="M24" s="206" t="s">
        <v>173</v>
      </c>
      <c r="N24" s="206" t="s">
        <v>187</v>
      </c>
      <c r="O24" s="206" t="s">
        <v>188</v>
      </c>
      <c r="P24" s="207" t="s">
        <v>176</v>
      </c>
      <c r="Q24" s="206" t="s">
        <v>177</v>
      </c>
      <c r="R24" s="206"/>
      <c r="S24" s="206" t="s">
        <v>128</v>
      </c>
      <c r="T24" s="206" t="s">
        <v>129</v>
      </c>
      <c r="U24" s="107" t="s">
        <v>130</v>
      </c>
      <c r="V24" s="107">
        <v>470</v>
      </c>
      <c r="W24" s="107">
        <v>209</v>
      </c>
      <c r="X24" s="107">
        <v>1</v>
      </c>
      <c r="Y24" s="107">
        <v>2024</v>
      </c>
      <c r="Z24" s="107">
        <v>35</v>
      </c>
      <c r="AA24" s="107">
        <v>0</v>
      </c>
      <c r="AB24" s="206" t="s">
        <v>122</v>
      </c>
      <c r="AC24" s="206" t="s">
        <v>189</v>
      </c>
      <c r="AD24" s="107">
        <f t="shared" si="1"/>
        <v>0</v>
      </c>
    </row>
    <row r="25" spans="1:30" x14ac:dyDescent="0.2">
      <c r="A25" s="206">
        <v>2024</v>
      </c>
      <c r="B25" s="206">
        <v>46</v>
      </c>
      <c r="C25" s="206" t="s">
        <v>183</v>
      </c>
      <c r="D25" s="207" t="s">
        <v>190</v>
      </c>
      <c r="E25" s="207" t="s">
        <v>182</v>
      </c>
      <c r="F25" s="207" t="s">
        <v>191</v>
      </c>
      <c r="G25" s="208">
        <v>1097.78</v>
      </c>
      <c r="H25" s="208">
        <v>0</v>
      </c>
      <c r="I25" s="206" t="s">
        <v>120</v>
      </c>
      <c r="J25" s="208">
        <f t="shared" si="0"/>
        <v>1097.78</v>
      </c>
      <c r="K25" s="206" t="s">
        <v>186</v>
      </c>
      <c r="L25" s="206" t="s">
        <v>122</v>
      </c>
      <c r="M25" s="206" t="s">
        <v>173</v>
      </c>
      <c r="N25" s="206" t="s">
        <v>192</v>
      </c>
      <c r="O25" s="206" t="s">
        <v>188</v>
      </c>
      <c r="P25" s="207" t="s">
        <v>176</v>
      </c>
      <c r="Q25" s="206" t="s">
        <v>177</v>
      </c>
      <c r="R25" s="206"/>
      <c r="S25" s="206" t="s">
        <v>128</v>
      </c>
      <c r="T25" s="206" t="s">
        <v>129</v>
      </c>
      <c r="U25" s="107" t="s">
        <v>181</v>
      </c>
      <c r="V25" s="107">
        <v>2890</v>
      </c>
      <c r="W25" s="107">
        <v>1014</v>
      </c>
      <c r="X25" s="107">
        <v>1</v>
      </c>
      <c r="Y25" s="107">
        <v>2024</v>
      </c>
      <c r="Z25" s="107">
        <v>29</v>
      </c>
      <c r="AA25" s="107">
        <v>0</v>
      </c>
      <c r="AB25" s="206" t="s">
        <v>122</v>
      </c>
      <c r="AC25" s="206" t="s">
        <v>189</v>
      </c>
      <c r="AD25" s="107">
        <f t="shared" si="1"/>
        <v>0</v>
      </c>
    </row>
    <row r="26" spans="1:30" x14ac:dyDescent="0.2">
      <c r="A26" s="206">
        <v>2024</v>
      </c>
      <c r="B26" s="206">
        <v>46</v>
      </c>
      <c r="C26" s="206" t="s">
        <v>183</v>
      </c>
      <c r="D26" s="207" t="s">
        <v>190</v>
      </c>
      <c r="E26" s="207" t="s">
        <v>182</v>
      </c>
      <c r="F26" s="207" t="s">
        <v>191</v>
      </c>
      <c r="G26" s="208">
        <v>241.51</v>
      </c>
      <c r="H26" s="208">
        <v>241.51</v>
      </c>
      <c r="I26" s="206" t="s">
        <v>120</v>
      </c>
      <c r="J26" s="208">
        <f t="shared" si="0"/>
        <v>0</v>
      </c>
      <c r="K26" s="206" t="s">
        <v>186</v>
      </c>
      <c r="L26" s="206" t="s">
        <v>122</v>
      </c>
      <c r="M26" s="206" t="s">
        <v>173</v>
      </c>
      <c r="N26" s="206" t="s">
        <v>192</v>
      </c>
      <c r="O26" s="206" t="s">
        <v>188</v>
      </c>
      <c r="P26" s="207" t="s">
        <v>176</v>
      </c>
      <c r="Q26" s="206" t="s">
        <v>177</v>
      </c>
      <c r="R26" s="206"/>
      <c r="S26" s="206" t="s">
        <v>128</v>
      </c>
      <c r="T26" s="206" t="s">
        <v>129</v>
      </c>
      <c r="U26" s="107" t="s">
        <v>181</v>
      </c>
      <c r="V26" s="107">
        <v>2890</v>
      </c>
      <c r="W26" s="107">
        <v>1014</v>
      </c>
      <c r="X26" s="107">
        <v>1</v>
      </c>
      <c r="Y26" s="107">
        <v>2024</v>
      </c>
      <c r="Z26" s="107">
        <v>29</v>
      </c>
      <c r="AA26" s="107">
        <v>0</v>
      </c>
      <c r="AB26" s="206" t="s">
        <v>122</v>
      </c>
      <c r="AC26" s="206" t="s">
        <v>189</v>
      </c>
      <c r="AD26" s="107">
        <f t="shared" si="1"/>
        <v>0</v>
      </c>
    </row>
    <row r="27" spans="1:30" x14ac:dyDescent="0.2">
      <c r="A27" s="206">
        <v>2024</v>
      </c>
      <c r="B27" s="206">
        <v>47</v>
      </c>
      <c r="C27" s="206" t="s">
        <v>183</v>
      </c>
      <c r="D27" s="207" t="s">
        <v>193</v>
      </c>
      <c r="E27" s="207" t="s">
        <v>194</v>
      </c>
      <c r="F27" s="207" t="s">
        <v>195</v>
      </c>
      <c r="G27" s="208">
        <v>559.27</v>
      </c>
      <c r="H27" s="208">
        <v>0</v>
      </c>
      <c r="I27" s="206" t="s">
        <v>120</v>
      </c>
      <c r="J27" s="208">
        <f t="shared" si="0"/>
        <v>559.27</v>
      </c>
      <c r="K27" s="206" t="s">
        <v>186</v>
      </c>
      <c r="L27" s="206" t="s">
        <v>122</v>
      </c>
      <c r="M27" s="206" t="s">
        <v>173</v>
      </c>
      <c r="N27" s="206" t="s">
        <v>196</v>
      </c>
      <c r="O27" s="206" t="s">
        <v>189</v>
      </c>
      <c r="P27" s="207" t="s">
        <v>176</v>
      </c>
      <c r="Q27" s="206" t="s">
        <v>177</v>
      </c>
      <c r="R27" s="206"/>
      <c r="S27" s="206" t="s">
        <v>128</v>
      </c>
      <c r="T27" s="206" t="s">
        <v>129</v>
      </c>
      <c r="U27" s="107" t="s">
        <v>130</v>
      </c>
      <c r="V27" s="107">
        <v>470</v>
      </c>
      <c r="W27" s="107">
        <v>209</v>
      </c>
      <c r="X27" s="107">
        <v>1</v>
      </c>
      <c r="Y27" s="107">
        <v>2024</v>
      </c>
      <c r="Z27" s="107">
        <v>35</v>
      </c>
      <c r="AA27" s="107">
        <v>0</v>
      </c>
      <c r="AB27" s="206" t="s">
        <v>122</v>
      </c>
      <c r="AC27" s="206" t="s">
        <v>197</v>
      </c>
      <c r="AD27" s="107">
        <f t="shared" si="1"/>
        <v>1</v>
      </c>
    </row>
    <row r="28" spans="1:30" x14ac:dyDescent="0.2">
      <c r="A28" s="206">
        <v>2024</v>
      </c>
      <c r="B28" s="206">
        <v>47</v>
      </c>
      <c r="C28" s="206" t="s">
        <v>183</v>
      </c>
      <c r="D28" s="207" t="s">
        <v>193</v>
      </c>
      <c r="E28" s="207" t="s">
        <v>194</v>
      </c>
      <c r="F28" s="207" t="s">
        <v>195</v>
      </c>
      <c r="G28" s="208">
        <v>123.04</v>
      </c>
      <c r="H28" s="208">
        <v>123.04</v>
      </c>
      <c r="I28" s="206" t="s">
        <v>120</v>
      </c>
      <c r="J28" s="208">
        <f t="shared" si="0"/>
        <v>0</v>
      </c>
      <c r="K28" s="206" t="s">
        <v>186</v>
      </c>
      <c r="L28" s="206" t="s">
        <v>122</v>
      </c>
      <c r="M28" s="206" t="s">
        <v>173</v>
      </c>
      <c r="N28" s="206" t="s">
        <v>196</v>
      </c>
      <c r="O28" s="206" t="s">
        <v>189</v>
      </c>
      <c r="P28" s="207" t="s">
        <v>176</v>
      </c>
      <c r="Q28" s="206" t="s">
        <v>177</v>
      </c>
      <c r="R28" s="206"/>
      <c r="S28" s="206" t="s">
        <v>128</v>
      </c>
      <c r="T28" s="206" t="s">
        <v>129</v>
      </c>
      <c r="U28" s="107" t="s">
        <v>130</v>
      </c>
      <c r="V28" s="107">
        <v>470</v>
      </c>
      <c r="W28" s="107">
        <v>209</v>
      </c>
      <c r="X28" s="107">
        <v>1</v>
      </c>
      <c r="Y28" s="107">
        <v>2024</v>
      </c>
      <c r="Z28" s="107">
        <v>35</v>
      </c>
      <c r="AA28" s="107">
        <v>0</v>
      </c>
      <c r="AB28" s="206" t="s">
        <v>122</v>
      </c>
      <c r="AC28" s="206" t="s">
        <v>197</v>
      </c>
      <c r="AD28" s="107">
        <f t="shared" si="1"/>
        <v>0</v>
      </c>
    </row>
    <row r="29" spans="1:30" x14ac:dyDescent="0.2">
      <c r="A29" s="206">
        <v>2024</v>
      </c>
      <c r="B29" s="206">
        <v>48</v>
      </c>
      <c r="C29" s="206" t="s">
        <v>183</v>
      </c>
      <c r="D29" s="207" t="s">
        <v>198</v>
      </c>
      <c r="E29" s="207" t="s">
        <v>194</v>
      </c>
      <c r="F29" s="207" t="s">
        <v>199</v>
      </c>
      <c r="G29" s="208">
        <v>902.38</v>
      </c>
      <c r="H29" s="208">
        <v>0</v>
      </c>
      <c r="I29" s="206" t="s">
        <v>120</v>
      </c>
      <c r="J29" s="208">
        <f t="shared" si="0"/>
        <v>902.38</v>
      </c>
      <c r="K29" s="206" t="s">
        <v>186</v>
      </c>
      <c r="L29" s="206" t="s">
        <v>122</v>
      </c>
      <c r="M29" s="206" t="s">
        <v>173</v>
      </c>
      <c r="N29" s="206" t="s">
        <v>200</v>
      </c>
      <c r="O29" s="206" t="s">
        <v>189</v>
      </c>
      <c r="P29" s="207" t="s">
        <v>176</v>
      </c>
      <c r="Q29" s="206" t="s">
        <v>177</v>
      </c>
      <c r="R29" s="206"/>
      <c r="S29" s="206" t="s">
        <v>128</v>
      </c>
      <c r="T29" s="206" t="s">
        <v>129</v>
      </c>
      <c r="U29" s="107" t="s">
        <v>181</v>
      </c>
      <c r="V29" s="107">
        <v>2890</v>
      </c>
      <c r="W29" s="107">
        <v>1014</v>
      </c>
      <c r="X29" s="107">
        <v>1</v>
      </c>
      <c r="Y29" s="107">
        <v>2024</v>
      </c>
      <c r="Z29" s="107">
        <v>29</v>
      </c>
      <c r="AA29" s="107">
        <v>0</v>
      </c>
      <c r="AB29" s="206" t="s">
        <v>122</v>
      </c>
      <c r="AC29" s="206" t="s">
        <v>197</v>
      </c>
      <c r="AD29" s="107">
        <f t="shared" si="1"/>
        <v>0</v>
      </c>
    </row>
    <row r="30" spans="1:30" x14ac:dyDescent="0.2">
      <c r="A30" s="206">
        <v>2024</v>
      </c>
      <c r="B30" s="206">
        <v>48</v>
      </c>
      <c r="C30" s="206" t="s">
        <v>183</v>
      </c>
      <c r="D30" s="207" t="s">
        <v>198</v>
      </c>
      <c r="E30" s="207" t="s">
        <v>194</v>
      </c>
      <c r="F30" s="207" t="s">
        <v>199</v>
      </c>
      <c r="G30" s="208">
        <v>198.52</v>
      </c>
      <c r="H30" s="208">
        <v>198.52</v>
      </c>
      <c r="I30" s="206" t="s">
        <v>120</v>
      </c>
      <c r="J30" s="208">
        <f t="shared" si="0"/>
        <v>0</v>
      </c>
      <c r="K30" s="206" t="s">
        <v>186</v>
      </c>
      <c r="L30" s="206" t="s">
        <v>122</v>
      </c>
      <c r="M30" s="206" t="s">
        <v>173</v>
      </c>
      <c r="N30" s="206" t="s">
        <v>200</v>
      </c>
      <c r="O30" s="206" t="s">
        <v>189</v>
      </c>
      <c r="P30" s="207" t="s">
        <v>176</v>
      </c>
      <c r="Q30" s="206" t="s">
        <v>177</v>
      </c>
      <c r="R30" s="206"/>
      <c r="S30" s="206" t="s">
        <v>128</v>
      </c>
      <c r="T30" s="206" t="s">
        <v>129</v>
      </c>
      <c r="U30" s="107" t="s">
        <v>181</v>
      </c>
      <c r="V30" s="107">
        <v>2890</v>
      </c>
      <c r="W30" s="107">
        <v>1014</v>
      </c>
      <c r="X30" s="107">
        <v>1</v>
      </c>
      <c r="Y30" s="107">
        <v>2024</v>
      </c>
      <c r="Z30" s="107">
        <v>29</v>
      </c>
      <c r="AA30" s="107">
        <v>0</v>
      </c>
      <c r="AB30" s="206" t="s">
        <v>122</v>
      </c>
      <c r="AC30" s="206" t="s">
        <v>197</v>
      </c>
      <c r="AD30" s="107">
        <f t="shared" si="1"/>
        <v>0</v>
      </c>
    </row>
    <row r="31" spans="1:30" x14ac:dyDescent="0.2">
      <c r="A31" s="206">
        <v>2024</v>
      </c>
      <c r="B31" s="206">
        <v>49</v>
      </c>
      <c r="C31" s="206" t="s">
        <v>183</v>
      </c>
      <c r="D31" s="207" t="s">
        <v>201</v>
      </c>
      <c r="E31" s="207" t="s">
        <v>182</v>
      </c>
      <c r="F31" s="207" t="s">
        <v>202</v>
      </c>
      <c r="G31" s="208">
        <v>0.43</v>
      </c>
      <c r="H31" s="208">
        <v>0</v>
      </c>
      <c r="I31" s="206" t="s">
        <v>120</v>
      </c>
      <c r="J31" s="208">
        <f t="shared" si="0"/>
        <v>0.43</v>
      </c>
      <c r="K31" s="206" t="s">
        <v>186</v>
      </c>
      <c r="L31" s="206" t="s">
        <v>122</v>
      </c>
      <c r="M31" s="206" t="s">
        <v>173</v>
      </c>
      <c r="N31" s="206" t="s">
        <v>203</v>
      </c>
      <c r="O31" s="206" t="s">
        <v>188</v>
      </c>
      <c r="P31" s="207" t="s">
        <v>176</v>
      </c>
      <c r="Q31" s="206" t="s">
        <v>177</v>
      </c>
      <c r="R31" s="206"/>
      <c r="S31" s="206" t="s">
        <v>128</v>
      </c>
      <c r="T31" s="206" t="s">
        <v>129</v>
      </c>
      <c r="U31" s="107" t="s">
        <v>130</v>
      </c>
      <c r="V31" s="107">
        <v>470</v>
      </c>
      <c r="W31" s="107">
        <v>209</v>
      </c>
      <c r="X31" s="107">
        <v>1</v>
      </c>
      <c r="Y31" s="107">
        <v>2024</v>
      </c>
      <c r="Z31" s="107">
        <v>35</v>
      </c>
      <c r="AA31" s="107">
        <v>0</v>
      </c>
      <c r="AB31" s="206" t="s">
        <v>122</v>
      </c>
      <c r="AC31" s="206" t="s">
        <v>189</v>
      </c>
      <c r="AD31" s="107">
        <f t="shared" si="1"/>
        <v>1</v>
      </c>
    </row>
    <row r="32" spans="1:30" x14ac:dyDescent="0.2">
      <c r="A32" s="206">
        <v>2024</v>
      </c>
      <c r="B32" s="206">
        <v>49</v>
      </c>
      <c r="C32" s="206" t="s">
        <v>183</v>
      </c>
      <c r="D32" s="207" t="s">
        <v>201</v>
      </c>
      <c r="E32" s="207" t="s">
        <v>182</v>
      </c>
      <c r="F32" s="207" t="s">
        <v>202</v>
      </c>
      <c r="G32" s="208">
        <v>0.09</v>
      </c>
      <c r="H32" s="208">
        <v>0.09</v>
      </c>
      <c r="I32" s="206" t="s">
        <v>120</v>
      </c>
      <c r="J32" s="208">
        <f t="shared" si="0"/>
        <v>0</v>
      </c>
      <c r="K32" s="206" t="s">
        <v>186</v>
      </c>
      <c r="L32" s="206" t="s">
        <v>122</v>
      </c>
      <c r="M32" s="206" t="s">
        <v>173</v>
      </c>
      <c r="N32" s="206" t="s">
        <v>203</v>
      </c>
      <c r="O32" s="206" t="s">
        <v>188</v>
      </c>
      <c r="P32" s="207" t="s">
        <v>176</v>
      </c>
      <c r="Q32" s="206" t="s">
        <v>177</v>
      </c>
      <c r="R32" s="206"/>
      <c r="S32" s="206" t="s">
        <v>128</v>
      </c>
      <c r="T32" s="206" t="s">
        <v>129</v>
      </c>
      <c r="U32" s="107" t="s">
        <v>130</v>
      </c>
      <c r="V32" s="107">
        <v>470</v>
      </c>
      <c r="W32" s="107">
        <v>209</v>
      </c>
      <c r="X32" s="107">
        <v>1</v>
      </c>
      <c r="Y32" s="107">
        <v>2024</v>
      </c>
      <c r="Z32" s="107">
        <v>35</v>
      </c>
      <c r="AA32" s="107">
        <v>0</v>
      </c>
      <c r="AB32" s="206" t="s">
        <v>122</v>
      </c>
      <c r="AC32" s="206" t="s">
        <v>189</v>
      </c>
      <c r="AD32" s="107">
        <f t="shared" si="1"/>
        <v>0</v>
      </c>
    </row>
    <row r="33" spans="1:30" x14ac:dyDescent="0.2">
      <c r="A33" s="206">
        <v>2023</v>
      </c>
      <c r="B33" s="206">
        <v>187</v>
      </c>
      <c r="C33" s="206" t="s">
        <v>204</v>
      </c>
      <c r="D33" s="207" t="s">
        <v>205</v>
      </c>
      <c r="E33" s="207" t="s">
        <v>206</v>
      </c>
      <c r="F33" s="207" t="s">
        <v>207</v>
      </c>
      <c r="G33" s="208">
        <v>-275.47000000000003</v>
      </c>
      <c r="H33" s="208">
        <v>-25.04</v>
      </c>
      <c r="I33" s="206" t="s">
        <v>120</v>
      </c>
      <c r="J33" s="208">
        <f t="shared" si="0"/>
        <v>-250.43000000000004</v>
      </c>
      <c r="K33" s="206" t="s">
        <v>208</v>
      </c>
      <c r="L33" s="206" t="s">
        <v>209</v>
      </c>
      <c r="M33" s="206" t="s">
        <v>123</v>
      </c>
      <c r="N33" s="206" t="s">
        <v>210</v>
      </c>
      <c r="O33" s="206" t="s">
        <v>206</v>
      </c>
      <c r="P33" s="207" t="s">
        <v>211</v>
      </c>
      <c r="Q33" s="206" t="s">
        <v>212</v>
      </c>
      <c r="R33" s="206"/>
      <c r="S33" s="206" t="s">
        <v>128</v>
      </c>
      <c r="T33" s="206" t="s">
        <v>129</v>
      </c>
      <c r="U33" s="107" t="s">
        <v>122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B33" s="206" t="s">
        <v>122</v>
      </c>
      <c r="AC33" s="206" t="s">
        <v>213</v>
      </c>
      <c r="AD33" s="107">
        <f t="shared" si="1"/>
        <v>1</v>
      </c>
    </row>
    <row r="34" spans="1:30" x14ac:dyDescent="0.2">
      <c r="A34" s="206">
        <v>2024</v>
      </c>
      <c r="B34" s="206">
        <v>1</v>
      </c>
      <c r="C34" s="206" t="s">
        <v>214</v>
      </c>
      <c r="D34" s="207" t="s">
        <v>215</v>
      </c>
      <c r="E34" s="207" t="s">
        <v>216</v>
      </c>
      <c r="F34" s="207" t="s">
        <v>217</v>
      </c>
      <c r="G34" s="208">
        <v>1647</v>
      </c>
      <c r="H34" s="208">
        <v>297</v>
      </c>
      <c r="I34" s="206" t="s">
        <v>120</v>
      </c>
      <c r="J34" s="208">
        <f t="shared" si="0"/>
        <v>1350</v>
      </c>
      <c r="K34" s="206" t="s">
        <v>218</v>
      </c>
      <c r="L34" s="206" t="s">
        <v>219</v>
      </c>
      <c r="M34" s="206" t="s">
        <v>173</v>
      </c>
      <c r="N34" s="206" t="s">
        <v>220</v>
      </c>
      <c r="O34" s="206" t="s">
        <v>216</v>
      </c>
      <c r="P34" s="207" t="s">
        <v>221</v>
      </c>
      <c r="Q34" s="206" t="s">
        <v>222</v>
      </c>
      <c r="R34" s="206"/>
      <c r="S34" s="206" t="s">
        <v>223</v>
      </c>
      <c r="T34" s="206" t="s">
        <v>223</v>
      </c>
      <c r="U34" s="107" t="s">
        <v>224</v>
      </c>
      <c r="V34" s="107">
        <v>20</v>
      </c>
      <c r="W34" s="107">
        <v>1071</v>
      </c>
      <c r="X34" s="107">
        <v>1</v>
      </c>
      <c r="Y34" s="107">
        <v>2023</v>
      </c>
      <c r="Z34" s="107">
        <v>209</v>
      </c>
      <c r="AA34" s="107">
        <v>0</v>
      </c>
      <c r="AB34" s="206" t="s">
        <v>225</v>
      </c>
      <c r="AC34" s="206" t="s">
        <v>226</v>
      </c>
      <c r="AD34" s="107">
        <f t="shared" si="1"/>
        <v>1</v>
      </c>
    </row>
    <row r="35" spans="1:30" x14ac:dyDescent="0.2">
      <c r="C35" s="107"/>
      <c r="D35" s="107"/>
      <c r="E35" s="107"/>
      <c r="F35" s="107"/>
      <c r="G35" s="107"/>
      <c r="H35" s="107"/>
      <c r="I35" s="107"/>
      <c r="J35" s="107"/>
      <c r="O35" s="107"/>
      <c r="P35" s="107"/>
      <c r="Q35" s="107"/>
      <c r="R35" s="107"/>
      <c r="T35" s="107"/>
      <c r="AC35" s="107"/>
    </row>
    <row r="36" spans="1:30" x14ac:dyDescent="0.2">
      <c r="C36" s="107"/>
      <c r="D36" s="107"/>
      <c r="E36" s="107"/>
      <c r="F36" s="210" t="s">
        <v>227</v>
      </c>
      <c r="G36" s="209">
        <f>SUM(G11:G34)</f>
        <v>7471.54</v>
      </c>
      <c r="H36" s="107"/>
      <c r="I36" s="107"/>
      <c r="J36" s="107"/>
      <c r="O36" s="107"/>
      <c r="P36" s="107"/>
      <c r="Q36" s="107"/>
      <c r="R36" s="107"/>
      <c r="T36" s="107"/>
      <c r="AC36" s="107"/>
      <c r="AD36" s="212">
        <f>SUM(AC11:AD34)</f>
        <v>12</v>
      </c>
    </row>
    <row r="37" spans="1:30" x14ac:dyDescent="0.2">
      <c r="C37" s="107"/>
      <c r="D37" s="107"/>
      <c r="E37" s="107"/>
      <c r="F37" s="107"/>
      <c r="G37" s="107"/>
      <c r="H37" s="107"/>
      <c r="I37" s="107"/>
      <c r="J37" s="107"/>
      <c r="O37" s="107"/>
      <c r="P37" s="107"/>
      <c r="Q37" s="107"/>
      <c r="R37" s="107"/>
      <c r="T37" s="107"/>
      <c r="AC37" s="107"/>
    </row>
    <row r="38" spans="1:30" x14ac:dyDescent="0.2">
      <c r="C38" s="107"/>
      <c r="D38" s="107"/>
      <c r="E38" s="107"/>
      <c r="F38" s="107"/>
      <c r="G38" s="107"/>
      <c r="H38" s="107"/>
      <c r="I38" s="107"/>
      <c r="J38" s="107"/>
      <c r="O38" s="107"/>
      <c r="P38" s="107"/>
      <c r="Q38" s="107"/>
      <c r="R38" s="107"/>
      <c r="T38" s="107"/>
      <c r="AC38" s="107"/>
    </row>
    <row r="39" spans="1:30" x14ac:dyDescent="0.2">
      <c r="C39" s="107"/>
      <c r="D39" s="107"/>
      <c r="E39" s="107"/>
      <c r="F39" s="107"/>
      <c r="G39" s="107"/>
      <c r="H39" s="107"/>
      <c r="I39" s="107"/>
      <c r="J39" s="107"/>
      <c r="O39" s="107"/>
      <c r="P39" s="107"/>
      <c r="Q39" s="107"/>
      <c r="R39" s="107"/>
      <c r="T39" s="107"/>
      <c r="AC39" s="107"/>
    </row>
    <row r="40" spans="1:30" x14ac:dyDescent="0.2">
      <c r="C40" s="107"/>
      <c r="D40" s="107"/>
      <c r="E40" s="107"/>
      <c r="F40" s="107"/>
      <c r="G40" s="107"/>
      <c r="H40" s="107"/>
      <c r="I40" s="107"/>
      <c r="J40" s="107"/>
      <c r="O40" s="107"/>
      <c r="P40" s="107"/>
      <c r="Q40" s="107"/>
      <c r="R40" s="107"/>
      <c r="T40" s="107"/>
      <c r="AC40" s="107"/>
    </row>
    <row r="41" spans="1:30" x14ac:dyDescent="0.2">
      <c r="C41" s="107"/>
      <c r="D41" s="107"/>
      <c r="E41" s="107"/>
      <c r="F41" s="107"/>
      <c r="G41" s="107"/>
      <c r="H41" s="107"/>
      <c r="I41" s="107"/>
      <c r="J41" s="107"/>
      <c r="O41" s="107"/>
      <c r="P41" s="107"/>
      <c r="Q41" s="107"/>
      <c r="R41" s="107"/>
      <c r="T41" s="107"/>
      <c r="AC41" s="107"/>
    </row>
    <row r="42" spans="1:30" x14ac:dyDescent="0.2">
      <c r="C42" s="107"/>
      <c r="D42" s="107"/>
      <c r="E42" s="107"/>
      <c r="F42" s="107"/>
      <c r="G42" s="107"/>
      <c r="H42" s="107"/>
      <c r="I42" s="107"/>
      <c r="J42" s="107"/>
      <c r="O42" s="107"/>
      <c r="P42" s="107"/>
      <c r="Q42" s="107"/>
      <c r="R42" s="107"/>
      <c r="T42" s="107"/>
      <c r="AC42" s="107"/>
    </row>
    <row r="43" spans="1:30" x14ac:dyDescent="0.2">
      <c r="C43" s="107"/>
      <c r="D43" s="107"/>
      <c r="E43" s="107"/>
      <c r="F43" s="107"/>
      <c r="G43" s="107"/>
      <c r="H43" s="107"/>
      <c r="I43" s="107"/>
      <c r="J43" s="107"/>
      <c r="O43" s="107"/>
      <c r="P43" s="107"/>
      <c r="Q43" s="107"/>
      <c r="R43" s="107"/>
      <c r="T43" s="107"/>
      <c r="AC43" s="107"/>
    </row>
  </sheetData>
  <mergeCells count="11">
    <mergeCell ref="P8:R8"/>
    <mergeCell ref="S8:T8"/>
    <mergeCell ref="U8:X8"/>
    <mergeCell ref="Y8:AA8"/>
    <mergeCell ref="A5:F5"/>
    <mergeCell ref="A6:F6"/>
    <mergeCell ref="A1:AC1"/>
    <mergeCell ref="A3:AC3"/>
    <mergeCell ref="A8:C8"/>
    <mergeCell ref="D8:L8"/>
    <mergeCell ref="M8:O8"/>
  </mergeCells>
  <dataValidations count="24">
    <dataValidation type="list" allowBlank="1" showInputMessage="1" showErrorMessage="1" errorTitle="SCISSIONE PAGAMENTI" error="Selezionare 'NO' se il documento non è soggeto alla Scissione Pagamenti" sqref="I12:I37" xr:uid="{1489B25C-1A8F-4DE7-B375-D44B5C2EBAD8}">
      <formula1>"SI, NO"</formula1>
    </dataValidation>
    <dataValidation type="list" allowBlank="1" showInputMessage="1" showErrorMessage="1" errorTitle="SCISSIONE PAGAMENTI" error="Selezionare 'NO' se il documento non è soggeto alla Scissione Pagamenti" sqref="I13:I37" xr:uid="{FD10CB23-A172-429E-AEA7-335D211735C0}">
      <formula1>"SI, NO"</formula1>
    </dataValidation>
    <dataValidation type="list" allowBlank="1" showInputMessage="1" showErrorMessage="1" errorTitle="SCISSIONE PAGAMENTI" error="Selezionare 'NO' se il documento non è soggeto alla Scissione Pagamenti" sqref="I14:I37" xr:uid="{A7DDC06D-3A68-4B15-9D98-3726AE313E87}">
      <formula1>"SI, NO"</formula1>
    </dataValidation>
    <dataValidation type="list" allowBlank="1" showInputMessage="1" showErrorMessage="1" errorTitle="SCISSIONE PAGAMENTI" error="Selezionare 'NO' se il documento non è soggeto alla Scissione Pagamenti" sqref="I15:I37" xr:uid="{4E0918B3-E7F3-43AD-9C8A-91203EF82610}">
      <formula1>"SI, NO"</formula1>
    </dataValidation>
    <dataValidation type="list" allowBlank="1" showInputMessage="1" showErrorMessage="1" errorTitle="SCISSIONE PAGAMENTI" error="Selezionare 'NO' se il documento non è soggeto alla Scissione Pagamenti" sqref="I16:I37" xr:uid="{63DC10AD-5EA6-4929-BA7C-43605F9E4DF2}">
      <formula1>"SI, NO"</formula1>
    </dataValidation>
    <dataValidation type="list" allowBlank="1" showInputMessage="1" showErrorMessage="1" errorTitle="SCISSIONE PAGAMENTI" error="Selezionare 'NO' se il documento non è soggeto alla Scissione Pagamenti" sqref="I17:I37" xr:uid="{15F53F47-893B-4586-BD93-9CFCC554F90D}">
      <formula1>"SI, NO"</formula1>
    </dataValidation>
    <dataValidation type="list" allowBlank="1" showInputMessage="1" showErrorMessage="1" errorTitle="SCISSIONE PAGAMENTI" error="Selezionare 'NO' se il documento non è soggeto alla Scissione Pagamenti" sqref="I18:I37" xr:uid="{5E3F4B6B-7847-47A1-B50B-AB37E3199E07}">
      <formula1>"SI, NO"</formula1>
    </dataValidation>
    <dataValidation type="list" allowBlank="1" showInputMessage="1" showErrorMessage="1" errorTitle="SCISSIONE PAGAMENTI" error="Selezionare 'NO' se il documento non è soggeto alla Scissione Pagamenti" sqref="I19:I37" xr:uid="{83A99C32-197E-4F92-B3A0-B97C71E7D2F4}">
      <formula1>"SI, NO"</formula1>
    </dataValidation>
    <dataValidation type="list" allowBlank="1" showInputMessage="1" showErrorMessage="1" errorTitle="SCISSIONE PAGAMENTI" error="Selezionare 'NO' se il documento non è soggeto alla Scissione Pagamenti" sqref="I20:I37" xr:uid="{EC4B2D14-37B7-4B1E-8915-D5918FC2AFAD}">
      <formula1>"SI, NO"</formula1>
    </dataValidation>
    <dataValidation type="list" allowBlank="1" showInputMessage="1" showErrorMessage="1" errorTitle="SCISSIONE PAGAMENTI" error="Selezionare 'NO' se il documento non è soggeto alla Scissione Pagamenti" sqref="I21:I37" xr:uid="{5FCD661D-2625-4C2D-A881-E517AE15222D}">
      <formula1>"SI, NO"</formula1>
    </dataValidation>
    <dataValidation type="list" allowBlank="1" showInputMessage="1" showErrorMessage="1" errorTitle="SCISSIONE PAGAMENTI" error="Selezionare 'NO' se il documento non è soggeto alla Scissione Pagamenti" sqref="I22:I37" xr:uid="{369A30F2-26D4-4663-86C3-470DCB2B2CA4}">
      <formula1>"SI, NO"</formula1>
    </dataValidation>
    <dataValidation type="list" allowBlank="1" showInputMessage="1" showErrorMessage="1" errorTitle="SCISSIONE PAGAMENTI" error="Selezionare 'NO' se il documento non è soggeto alla Scissione Pagamenti" sqref="I23:I37" xr:uid="{DB3D6162-BFA3-49CE-A091-69E0105A75C0}">
      <formula1>"SI, NO"</formula1>
    </dataValidation>
    <dataValidation type="list" allowBlank="1" showInputMessage="1" showErrorMessage="1" errorTitle="SCISSIONE PAGAMENTI" error="Selezionare 'NO' se il documento non è soggeto alla Scissione Pagamenti" sqref="I24:I37" xr:uid="{09D048F2-2219-4740-86E5-EB1650A6792B}">
      <formula1>"SI, NO"</formula1>
    </dataValidation>
    <dataValidation type="list" allowBlank="1" showInputMessage="1" showErrorMessage="1" errorTitle="SCISSIONE PAGAMENTI" error="Selezionare 'NO' se il documento non è soggeto alla Scissione Pagamenti" sqref="I25:I37" xr:uid="{493EEA87-489E-4083-A324-EBF5C0E10736}">
      <formula1>"SI, NO"</formula1>
    </dataValidation>
    <dataValidation type="list" allowBlank="1" showInputMessage="1" showErrorMessage="1" errorTitle="SCISSIONE PAGAMENTI" error="Selezionare 'NO' se il documento non è soggeto alla Scissione Pagamenti" sqref="I26:I37" xr:uid="{959CA4E8-6AC7-4E55-8D65-6F9ABDA35393}">
      <formula1>"SI, NO"</formula1>
    </dataValidation>
    <dataValidation type="list" allowBlank="1" showInputMessage="1" showErrorMessage="1" errorTitle="SCISSIONE PAGAMENTI" error="Selezionare 'NO' se il documento non è soggeto alla Scissione Pagamenti" sqref="I27:I37" xr:uid="{92732873-7D15-41DD-8423-00E672BCD54F}">
      <formula1>"SI, NO"</formula1>
    </dataValidation>
    <dataValidation type="list" allowBlank="1" showInputMessage="1" showErrorMessage="1" errorTitle="SCISSIONE PAGAMENTI" error="Selezionare 'NO' se il documento non è soggeto alla Scissione Pagamenti" sqref="I28:I37" xr:uid="{FB822D89-AD56-45E3-ADF1-D31E049506B3}">
      <formula1>"SI, NO"</formula1>
    </dataValidation>
    <dataValidation type="list" allowBlank="1" showInputMessage="1" showErrorMessage="1" errorTitle="SCISSIONE PAGAMENTI" error="Selezionare 'NO' se il documento non è soggeto alla Scissione Pagamenti" sqref="I29:I37" xr:uid="{340719D0-375C-43BC-9447-943F368C0496}">
      <formula1>"SI, NO"</formula1>
    </dataValidation>
    <dataValidation type="list" allowBlank="1" showInputMessage="1" showErrorMessage="1" errorTitle="SCISSIONE PAGAMENTI" error="Selezionare 'NO' se il documento non è soggeto alla Scissione Pagamenti" sqref="I30:I37" xr:uid="{78306A2D-E9D0-4BC0-9E28-A767766B9B20}">
      <formula1>"SI, NO"</formula1>
    </dataValidation>
    <dataValidation type="list" allowBlank="1" showInputMessage="1" showErrorMessage="1" errorTitle="SCISSIONE PAGAMENTI" error="Selezionare 'NO' se il documento non è soggeto alla Scissione Pagamenti" sqref="I31:I37" xr:uid="{9A09571F-091D-4E6E-B31C-91AF2729F6DC}">
      <formula1>"SI, NO"</formula1>
    </dataValidation>
    <dataValidation type="list" allowBlank="1" showInputMessage="1" showErrorMessage="1" errorTitle="SCISSIONE PAGAMENTI" error="Selezionare 'NO' se il documento non è soggeto alla Scissione Pagamenti" sqref="I32:I37" xr:uid="{E33E184E-AFB9-45E9-AAF7-97523EBF4E9F}">
      <formula1>"SI, NO"</formula1>
    </dataValidation>
    <dataValidation type="list" allowBlank="1" showInputMessage="1" showErrorMessage="1" errorTitle="SCISSIONE PAGAMENTI" error="Selezionare 'NO' se il documento non è soggeto alla Scissione Pagamenti" sqref="I33:I37" xr:uid="{93ECDF22-3E41-4C40-AEA0-B997E3738813}">
      <formula1>"SI, NO"</formula1>
    </dataValidation>
    <dataValidation type="list" allowBlank="1" showInputMessage="1" showErrorMessage="1" errorTitle="SCISSIONE PAGAMENTI" error="Selezionare 'NO' se il documento non è soggeto alla Scissione Pagamenti" sqref="I34:I37" xr:uid="{28F8C080-88AA-4B06-9EB9-B5F30B4F6AA5}">
      <formula1>"SI, NO"</formula1>
    </dataValidation>
    <dataValidation type="list" allowBlank="1" showInputMessage="1" showErrorMessage="1" errorTitle="SCISSIONE PAGAMENTI" error="Selezionare 'NO' se il documento non è soggeto alla Scissione Pagamenti" sqref="I35:I37" xr:uid="{800F0909-C342-4AA9-BC9B-30C7C021E7CB}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DC64-0C15-4411-84C1-1EB189D97197}">
  <dimension ref="A1:Q20"/>
  <sheetViews>
    <sheetView showGridLines="0" topLeftCell="C1" zoomScaleNormal="100" workbookViewId="0">
      <selection sqref="A1:P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151"/>
    </row>
    <row r="2" spans="1:17" s="97" customFormat="1" ht="15" customHeight="1" x14ac:dyDescent="0.2"/>
    <row r="3" spans="1:17" s="90" customFormat="1" ht="23.1" customHeight="1" x14ac:dyDescent="0.2">
      <c r="A3" s="294" t="s">
        <v>112</v>
      </c>
      <c r="B3" s="294"/>
      <c r="C3" s="294"/>
      <c r="D3" s="294"/>
      <c r="E3" s="294"/>
      <c r="F3" s="294"/>
      <c r="G3" s="294"/>
      <c r="H3" s="294"/>
      <c r="I3" s="294"/>
      <c r="J3" s="295"/>
      <c r="K3" s="295"/>
      <c r="L3" s="295"/>
      <c r="M3" s="295"/>
      <c r="N3" s="295"/>
      <c r="O3" s="295"/>
      <c r="P3" s="295"/>
      <c r="Q3" s="150"/>
    </row>
    <row r="4" spans="1:17" s="90" customFormat="1" x14ac:dyDescent="0.2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3"/>
      <c r="Q4" s="150"/>
    </row>
    <row r="5" spans="1:17" s="90" customFormat="1" ht="23.1" customHeight="1" x14ac:dyDescent="0.2">
      <c r="A5" s="299" t="s">
        <v>111</v>
      </c>
      <c r="B5" s="299"/>
      <c r="C5" s="299"/>
      <c r="D5" s="299"/>
      <c r="E5" s="299"/>
      <c r="F5" s="299"/>
      <c r="G5" s="299"/>
      <c r="H5" s="299"/>
      <c r="I5" s="300"/>
      <c r="J5" s="205" t="s">
        <v>110</v>
      </c>
      <c r="K5" s="149"/>
      <c r="L5" s="149"/>
      <c r="M5" s="149"/>
      <c r="N5" s="149"/>
      <c r="O5" s="149"/>
      <c r="P5" s="204"/>
      <c r="Q5" s="150"/>
    </row>
    <row r="6" spans="1:17" s="90" customFormat="1" ht="23.1" customHeight="1" x14ac:dyDescent="0.2">
      <c r="C6" s="289" t="s">
        <v>97</v>
      </c>
      <c r="D6" s="290"/>
      <c r="E6" s="290"/>
      <c r="F6" s="290"/>
      <c r="G6" s="291"/>
      <c r="H6" s="198">
        <v>0</v>
      </c>
      <c r="I6" s="202"/>
      <c r="J6" s="287" t="s">
        <v>97</v>
      </c>
      <c r="K6" s="287"/>
      <c r="L6" s="287"/>
      <c r="M6" s="287"/>
      <c r="N6" s="288"/>
      <c r="O6" s="203">
        <v>0</v>
      </c>
      <c r="P6" s="202"/>
    </row>
    <row r="7" spans="1:17" s="90" customFormat="1" ht="23.1" customHeight="1" x14ac:dyDescent="0.2">
      <c r="C7" s="289" t="s">
        <v>95</v>
      </c>
      <c r="D7" s="290"/>
      <c r="E7" s="290"/>
      <c r="F7" s="290"/>
      <c r="G7" s="199"/>
      <c r="H7" s="198">
        <v>0</v>
      </c>
      <c r="I7" s="200"/>
      <c r="J7" s="285" t="s">
        <v>95</v>
      </c>
      <c r="K7" s="285"/>
      <c r="L7" s="285"/>
      <c r="M7" s="285"/>
      <c r="N7" s="286"/>
      <c r="O7" s="201">
        <v>0</v>
      </c>
      <c r="P7" s="200"/>
    </row>
    <row r="8" spans="1:17" s="90" customFormat="1" ht="23.1" customHeight="1" x14ac:dyDescent="0.2">
      <c r="C8" s="289" t="s">
        <v>94</v>
      </c>
      <c r="D8" s="290"/>
      <c r="E8" s="290"/>
      <c r="F8" s="290"/>
      <c r="G8" s="199"/>
      <c r="H8" s="198">
        <f>H6-H7</f>
        <v>0</v>
      </c>
      <c r="I8" s="196"/>
      <c r="J8" s="301" t="s">
        <v>94</v>
      </c>
      <c r="K8" s="301"/>
      <c r="L8" s="301"/>
      <c r="M8" s="301"/>
      <c r="N8" s="302"/>
      <c r="O8" s="197">
        <v>0</v>
      </c>
      <c r="P8" s="196"/>
    </row>
    <row r="9" spans="1:17" s="90" customFormat="1" x14ac:dyDescent="0.2">
      <c r="C9" s="195"/>
      <c r="D9" s="195"/>
      <c r="E9" s="195"/>
      <c r="F9" s="195"/>
      <c r="G9" s="194"/>
      <c r="H9" s="193"/>
      <c r="I9" s="166"/>
      <c r="J9" s="169"/>
      <c r="K9" s="169"/>
      <c r="L9" s="169"/>
      <c r="M9" s="169"/>
      <c r="N9" s="169"/>
      <c r="O9" s="192"/>
      <c r="P9" s="191"/>
    </row>
    <row r="10" spans="1:17" s="90" customFormat="1" ht="16.5" customHeight="1" x14ac:dyDescent="0.2">
      <c r="A10" s="296" t="s">
        <v>109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8"/>
    </row>
    <row r="11" spans="1:17" s="90" customFormat="1" ht="23.1" customHeight="1" x14ac:dyDescent="0.2">
      <c r="A11" s="226" t="s">
        <v>14</v>
      </c>
      <c r="B11" s="241"/>
      <c r="C11" s="226" t="s">
        <v>15</v>
      </c>
      <c r="D11" s="240"/>
      <c r="E11" s="240"/>
      <c r="F11" s="240"/>
      <c r="G11" s="240"/>
      <c r="H11" s="240"/>
      <c r="I11" s="241"/>
      <c r="J11" s="226" t="s">
        <v>1</v>
      </c>
      <c r="K11" s="241"/>
      <c r="L11" s="148"/>
      <c r="M11" s="226" t="s">
        <v>64</v>
      </c>
      <c r="N11" s="240"/>
      <c r="O11" s="240"/>
      <c r="P11" s="241"/>
    </row>
    <row r="12" spans="1:17" ht="36" customHeight="1" x14ac:dyDescent="0.2">
      <c r="A12" s="104" t="s">
        <v>21</v>
      </c>
      <c r="B12" s="190" t="s">
        <v>108</v>
      </c>
      <c r="C12" s="104" t="s">
        <v>24</v>
      </c>
      <c r="D12" s="105" t="s">
        <v>25</v>
      </c>
      <c r="E12" s="189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 x14ac:dyDescent="0.2">
      <c r="C14" s="107"/>
      <c r="D14" s="107"/>
      <c r="E14" s="107"/>
      <c r="F14" s="107"/>
      <c r="G14" s="107"/>
      <c r="H14" s="107"/>
      <c r="I14" s="107"/>
      <c r="J14" s="107"/>
      <c r="K14" s="188"/>
    </row>
    <row r="15" spans="1:17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="107" customFormat="1" x14ac:dyDescent="0.2"/>
    <row r="18" s="107" customFormat="1" x14ac:dyDescent="0.2"/>
    <row r="19" s="107" customFormat="1" x14ac:dyDescent="0.2"/>
    <row r="20" s="107" customFormat="1" x14ac:dyDescent="0.2"/>
  </sheetData>
  <mergeCells count="15"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  <mergeCell ref="A4:P4"/>
  </mergeCells>
  <dataValidations count="1">
    <dataValidation type="list" allowBlank="1" showInputMessage="1" showErrorMessage="1" sqref="P13" xr:uid="{9BCDBBFA-8499-43D7-B351-AF6BE78F3A95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Studio Frigatti</cp:lastModifiedBy>
  <cp:lastPrinted>2015-01-23T09:39:52Z</cp:lastPrinted>
  <dcterms:created xsi:type="dcterms:W3CDTF">1996-11-05T10:16:36Z</dcterms:created>
  <dcterms:modified xsi:type="dcterms:W3CDTF">2024-10-23T15:39:13Z</dcterms:modified>
</cp:coreProperties>
</file>