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192.168.10.10\Dropbox\StudioN\GABRIELE\FIORANO\2024\Amm. Debito 2024\"/>
    </mc:Choice>
  </mc:AlternateContent>
  <xr:revisionPtr revIDLastSave="0" documentId="8_{5867C8B5-B24B-4A41-883D-2C4F63EFF229}" xr6:coauthVersionLast="47" xr6:coauthVersionMax="47" xr10:uidLastSave="{00000000-0000-0000-0000-000000000000}"/>
  <bookViews>
    <workbookView xWindow="-15" yWindow="1440" windowWidth="26805" windowHeight="14115" firstSheet="6" activeTab="6" xr2:uid="{6FDCBAC0-193A-427E-AA52-CD33037FA8C8}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state="hidden" r:id="rId4"/>
    <sheet name="MandatiTempi" sheetId="5" state="hidden" r:id="rId5"/>
    <sheet name="IndicatoreRiduzioneDebitoCR" sheetId="6" state="hidden" r:id="rId6"/>
    <sheet name="Debiti" sheetId="7" r:id="rId7"/>
    <sheet name="ElencoFatture" sheetId="8" state="hidden" r:id="rId8"/>
  </sheets>
  <definedNames>
    <definedName name="_xlnm.Print_Area" localSheetId="6">Debiti!$A$1:$AC$84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" l="1"/>
  <c r="G9" i="6" s="1"/>
  <c r="C10" i="6"/>
  <c r="C11" i="6"/>
  <c r="G11" i="6"/>
  <c r="C13" i="6"/>
  <c r="G13" i="6" s="1"/>
  <c r="G15" i="6"/>
  <c r="L15" i="6" s="1"/>
  <c r="J11" i="7"/>
  <c r="AD11" i="7"/>
  <c r="J12" i="7"/>
  <c r="AD12" i="7"/>
  <c r="J13" i="7"/>
  <c r="AD13" i="7"/>
  <c r="J14" i="7"/>
  <c r="AD14" i="7"/>
  <c r="J15" i="7"/>
  <c r="AD15" i="7"/>
  <c r="J16" i="7"/>
  <c r="AD16" i="7"/>
  <c r="J17" i="7"/>
  <c r="AD17" i="7"/>
  <c r="J18" i="7"/>
  <c r="AD18" i="7"/>
  <c r="J19" i="7"/>
  <c r="AD19" i="7"/>
  <c r="J20" i="7"/>
  <c r="AD20" i="7"/>
  <c r="J21" i="7"/>
  <c r="AD21" i="7"/>
  <c r="J22" i="7"/>
  <c r="AD22" i="7"/>
  <c r="J23" i="7"/>
  <c r="AD23" i="7"/>
  <c r="G25" i="7"/>
  <c r="G5" i="7" s="1"/>
  <c r="AD25" i="7"/>
  <c r="G6" i="7" s="1"/>
  <c r="C7" i="6" s="1"/>
  <c r="L13" i="6" s="1"/>
  <c r="E5" i="6" s="1"/>
  <c r="H8" i="8"/>
</calcChain>
</file>

<file path=xl/sharedStrings.xml><?xml version="1.0" encoding="utf-8"?>
<sst xmlns="http://schemas.openxmlformats.org/spreadsheetml/2006/main" count="473" uniqueCount="230">
  <si>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</si>
  <si>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</si>
  <si>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</si>
  <si>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</si>
  <si>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</si>
  <si>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</si>
  <si>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</si>
  <si>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</si>
  <si>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</si>
  <si>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</si>
  <si>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</si>
  <si>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</si>
  <si>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</si>
  <si>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</si>
  <si>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</si>
  <si>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</si>
  <si>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</si>
  <si>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</si>
  <si>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</si>
  <si>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</si>
  <si>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</si>
  <si>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</si>
  <si>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</si>
  <si>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</si>
  <si>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</si>
  <si>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</si>
  <si>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</si>
  <si>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</si>
  <si>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</si>
  <si>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</si>
  <si>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</si>
  <si>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</si>
  <si>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</si>
  <si>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</si>
  <si>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</si>
  <si>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</si>
  <si>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</si>
  <si>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</si>
  <si>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</si>
  <si>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</si>
  <si>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</si>
  <si>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</si>
  <si>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</si>
  <si>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</si>
  <si>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</si>
  <si>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</si>
  <si>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</si>
  <si>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</si>
  <si>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</si>
  <si>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</si>
  <si>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</si>
  <si>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</si>
  <si>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</si>
  <si>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</si>
  <si>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</si>
  <si>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</si>
  <si>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</si>
  <si>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</si>
  <si>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</si>
  <si>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</si>
  <si>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</si>
  <si>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</si>
  <si>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</si>
  <si>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</si>
  <si>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</si>
  <si>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</si>
  <si>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</si>
  <si>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</si>
  <si>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</si>
  <si>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</si>
  <si>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</si>
  <si>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</si>
  <si>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 e del Numero delle Imprese Creditrici - Elenco Fatture da Pagare al 30/09/2024</t>
  </si>
  <si>
    <t>Ammontare Complessivo dei Debiti</t>
  </si>
  <si>
    <t>Numero Imprese Creditrici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</si>
  <si>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</si>
  <si>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</si>
  <si>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</si>
  <si>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</si>
  <si>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</si>
  <si>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</si>
  <si>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</si>
  <si>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</si>
  <si>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</si>
  <si>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</si>
  <si>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</si>
  <si>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</si>
  <si>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</si>
  <si>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</si>
  <si>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</si>
  <si>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</si>
  <si>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</si>
  <si>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</si>
  <si>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</si>
  <si>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</si>
  <si>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</si>
  <si>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</si>
  <si>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</si>
  <si>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</si>
  <si>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</si>
  <si>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</si>
  <si>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</si>
  <si>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</si>
  <si>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</si>
  <si>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Netto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</si>
  <si>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</si>
  <si>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</si>
  <si>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</si>
  <si>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</si>
  <si>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</si>
  <si>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</si>
  <si>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</si>
  <si>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</si>
  <si>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</si>
  <si>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Identificativo SDI</t>
  </si>
  <si>
    <t>Comune di Fiorano Canavese</t>
  </si>
  <si>
    <t>19/05/2023</t>
  </si>
  <si>
    <t>FE000120230001011494</t>
  </si>
  <si>
    <t>24/03/2023</t>
  </si>
  <si>
    <t>FE000120230000000001011494B/BOLLETTAZIONE MASSIVA Fornitura di gas naturale</t>
  </si>
  <si>
    <t>SI</t>
  </si>
  <si>
    <t>Z1137A3ADB</t>
  </si>
  <si>
    <t/>
  </si>
  <si>
    <t>2023</t>
  </si>
  <si>
    <t>771</t>
  </si>
  <si>
    <t>27/03/2023</t>
  </si>
  <si>
    <t>AGSM ENERGIA SPA</t>
  </si>
  <si>
    <t>02770130231</t>
  </si>
  <si>
    <t>3</t>
  </si>
  <si>
    <t>GESTIONE: LAVORI PUBBLICI - URBANISTICA - VIABILITA - ILL.NE PUBBLICA - EDILIZIA PRIVATA - PROTEZIO</t>
  </si>
  <si>
    <t>1010503</t>
  </si>
  <si>
    <t>26/04/2023</t>
  </si>
  <si>
    <t>FE000120230001285344</t>
  </si>
  <si>
    <t>21/04/2023</t>
  </si>
  <si>
    <t>FE000120230000000001285344B/BOLLETTAZIONE MASSIVA Fornitura di gas naturale</t>
  </si>
  <si>
    <t>990</t>
  </si>
  <si>
    <t>24/04/2023</t>
  </si>
  <si>
    <t>24/05/2023</t>
  </si>
  <si>
    <t>27/06/2023</t>
  </si>
  <si>
    <t>FE000120230001915074</t>
  </si>
  <si>
    <t>23/06/2023</t>
  </si>
  <si>
    <t>GESTIONE DEGLI EDIFICI COMUNALI PER FORNITURA GAS NATURALE MESE DI MAGGIO</t>
  </si>
  <si>
    <t>1448</t>
  </si>
  <si>
    <t>27/07/2023</t>
  </si>
  <si>
    <t>19/12/2023</t>
  </si>
  <si>
    <t>412319256630</t>
  </si>
  <si>
    <t>07/12/2023</t>
  </si>
  <si>
    <t>FORNITURA SERVIZIO GAS</t>
  </si>
  <si>
    <t>Z2D32E4CC4</t>
  </si>
  <si>
    <t>2689</t>
  </si>
  <si>
    <t>09/12/2023</t>
  </si>
  <si>
    <t>HERA COMM S.p.A.</t>
  </si>
  <si>
    <t>03819031208</t>
  </si>
  <si>
    <t>02221101203</t>
  </si>
  <si>
    <t>08/01/2024</t>
  </si>
  <si>
    <t>26/09/2024</t>
  </si>
  <si>
    <t>1024239841</t>
  </si>
  <si>
    <t>23/09/2024</t>
  </si>
  <si>
    <t>30069826-004</t>
  </si>
  <si>
    <t>NO</t>
  </si>
  <si>
    <t>13010463489</t>
  </si>
  <si>
    <t>2024</t>
  </si>
  <si>
    <t>1996</t>
  </si>
  <si>
    <t>24/09/2024</t>
  </si>
  <si>
    <t>Poste Italiane S.p.A.</t>
  </si>
  <si>
    <t>01114601006</t>
  </si>
  <si>
    <t>97103880585</t>
  </si>
  <si>
    <t>1</t>
  </si>
  <si>
    <t>FINANZIARIA - STIPENDI AL PERSONALE - MUTUI- RILEVAZIONE STATISTICHE - CONTROLLO DI GESTIONE</t>
  </si>
  <si>
    <t>1010303</t>
  </si>
  <si>
    <t>15/10/2024</t>
  </si>
  <si>
    <t>24/10/2024</t>
  </si>
  <si>
    <t>229</t>
  </si>
  <si>
    <t>18/09/2024</t>
  </si>
  <si>
    <t>SERVIZIO DI PULIZIA E MANUTENZIONE STRADE E OPERE DA GIARDINIERE</t>
  </si>
  <si>
    <t>B2322CE10C</t>
  </si>
  <si>
    <t>12984278571</t>
  </si>
  <si>
    <t>1976</t>
  </si>
  <si>
    <t>20/09/2024</t>
  </si>
  <si>
    <t>Società Agricola La Cappelletta</t>
  </si>
  <si>
    <t>11545300011</t>
  </si>
  <si>
    <t>1090603</t>
  </si>
  <si>
    <t>20/10/2024</t>
  </si>
  <si>
    <t>1683 EL</t>
  </si>
  <si>
    <t>SERVIZIO DI SPAZZAMENTO MECCANICO DELLE STRADE</t>
  </si>
  <si>
    <t>B30D8D8477</t>
  </si>
  <si>
    <t>13023148396</t>
  </si>
  <si>
    <t>2011</t>
  </si>
  <si>
    <t>SOCIETA' CANAV. SERVIZI Spa</t>
  </si>
  <si>
    <t>06830230014</t>
  </si>
  <si>
    <t>26/10/2024</t>
  </si>
  <si>
    <t>30/08/2023</t>
  </si>
  <si>
    <t>2300016169-PA</t>
  </si>
  <si>
    <t>29/08/2023</t>
  </si>
  <si>
    <t>Bolletta Servizio Idrico relativa al periodo 19/07/2017 - 06/08/2023</t>
  </si>
  <si>
    <t>ZB23965DA2</t>
  </si>
  <si>
    <t>10336283659</t>
  </si>
  <si>
    <t>1923</t>
  </si>
  <si>
    <t>SOCIETA' SMAT SpA</t>
  </si>
  <si>
    <t>07937540016</t>
  </si>
  <si>
    <t>28/09/2023</t>
  </si>
  <si>
    <t>23/04/2024</t>
  </si>
  <si>
    <t>2400006261-PA</t>
  </si>
  <si>
    <t>19/04/2024</t>
  </si>
  <si>
    <t>Bolletta Servizio Idrico relativa al periodo 07/08/2023 - 15/04/2024</t>
  </si>
  <si>
    <t>11964107538</t>
  </si>
  <si>
    <t>876</t>
  </si>
  <si>
    <t>22/04/2024</t>
  </si>
  <si>
    <t>*</t>
  </si>
  <si>
    <t>22/05/2024</t>
  </si>
  <si>
    <t>40314</t>
  </si>
  <si>
    <t>NOLEGGIO DISTRIBUTORE ACQUA</t>
  </si>
  <si>
    <t>B2B86C1C3D</t>
  </si>
  <si>
    <t>13003039466</t>
  </si>
  <si>
    <t>1982</t>
  </si>
  <si>
    <t>1010202</t>
  </si>
  <si>
    <t>23/10/2024</t>
  </si>
  <si>
    <t>FE-2024_413</t>
  </si>
  <si>
    <t>25/09/2024</t>
  </si>
  <si>
    <t>SERVIZIO DI SUPPORTO SPECIALISTICO AL RUP BANDI PNRR - ADOZIONE APP IO</t>
  </si>
  <si>
    <t>9780165F76</t>
  </si>
  <si>
    <t>13018804352</t>
  </si>
  <si>
    <t>2010</t>
  </si>
  <si>
    <t>WhyNot S.r.l</t>
  </si>
  <si>
    <t>12626930015</t>
  </si>
  <si>
    <t>7</t>
  </si>
  <si>
    <t>CULTURA - ATTIVITA' CULTURALI - SPORT - SERVIZI DIVERSI NEL SETTORE CULTURALE PRO- LOCO</t>
  </si>
  <si>
    <t>1010802</t>
  </si>
  <si>
    <t>25/10/2024</t>
  </si>
  <si>
    <t>TOTALE FATTURE: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</si>
</sst>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99" formatCode="_-[$€-2]\ * #,##0.00_-;\-[$€-2]\ * #,##0.00_-;_-[$€-2]\ * &quot;-&quot;??_-"/>
  </numFmts>
  <fonts count="39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AEBD7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38" fillId="0" borderId="0" applyFont="0" applyFill="0" applyBorder="0" applyAlignment="0" applyProtection="0"/>
    <xf numFmtId="0" fontId="7" fillId="7" borderId="1" applyNumberFormat="0" applyAlignment="0" applyProtection="0"/>
    <xf numFmtId="41" fontId="38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38" fillId="0" borderId="0"/>
    <xf numFmtId="0" fontId="38" fillId="0" borderId="0"/>
    <xf numFmtId="0" fontId="37" fillId="0" borderId="0"/>
    <xf numFmtId="0" fontId="9" fillId="0" borderId="0"/>
    <xf numFmtId="0" fontId="38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03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1" fillId="0" borderId="0" xfId="32" applyNumberFormat="1" applyFont="1" applyBorder="1" applyAlignment="1" applyProtection="1">
      <alignment horizontal="center" vertical="center"/>
    </xf>
    <xf numFmtId="4" fontId="21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28" fillId="0" borderId="0" xfId="0" applyNumberFormat="1" applyFont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49" fontId="21" fillId="25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0" fontId="17" fillId="0" borderId="22" xfId="32" applyNumberFormat="1" applyFont="1" applyBorder="1" applyAlignment="1" applyProtection="1">
      <alignment horizontal="center"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20" xfId="0" applyFont="1" applyFill="1" applyBorder="1" applyAlignment="1" applyProtection="1"/>
    <xf numFmtId="4" fontId="0" fillId="0" borderId="21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4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0" fontId="17" fillId="0" borderId="23" xfId="32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ont="1" applyFill="1" applyBorder="1" applyAlignment="1">
      <alignment horizontal="right" vertical="center"/>
    </xf>
    <xf numFmtId="0" fontId="0" fillId="28" borderId="20" xfId="0" applyFont="1" applyFill="1" applyBorder="1" applyAlignment="1"/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0" fontId="17" fillId="0" borderId="27" xfId="32" applyNumberFormat="1" applyFont="1" applyBorder="1" applyAlignment="1" applyProtection="1">
      <alignment horizontal="center" vertical="center"/>
    </xf>
    <xf numFmtId="0" fontId="17" fillId="0" borderId="22" xfId="32" applyNumberFormat="1" applyFont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right" vertical="center"/>
    </xf>
    <xf numFmtId="0" fontId="2" fillId="0" borderId="0" xfId="32" applyNumberFormat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right" vertical="center"/>
    </xf>
    <xf numFmtId="4" fontId="1" fillId="30" borderId="21" xfId="0" applyNumberFormat="1" applyFont="1" applyFill="1" applyBorder="1" applyAlignment="1"/>
    <xf numFmtId="1" fontId="1" fillId="30" borderId="21" xfId="0" applyNumberFormat="1" applyFont="1" applyFill="1" applyBorder="1" applyAlignment="1"/>
    <xf numFmtId="1" fontId="1" fillId="30" borderId="14" xfId="0" applyNumberFormat="1" applyFont="1" applyFill="1" applyBorder="1" applyAlignment="1"/>
    <xf numFmtId="49" fontId="22" fillId="17" borderId="28" xfId="0" applyNumberFormat="1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0" fontId="23" fillId="17" borderId="30" xfId="0" applyFont="1" applyFill="1" applyBorder="1" applyAlignment="1">
      <alignment horizontal="center"/>
    </xf>
    <xf numFmtId="49" fontId="24" fillId="0" borderId="28" xfId="0" applyNumberFormat="1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17" fillId="0" borderId="22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0" fontId="20" fillId="17" borderId="22" xfId="32" applyNumberFormat="1" applyFont="1" applyFill="1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30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17" fillId="0" borderId="20" xfId="32" applyNumberFormat="1" applyFont="1" applyBorder="1" applyAlignment="1" applyProtection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" fillId="0" borderId="20" xfId="32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14" fontId="17" fillId="0" borderId="28" xfId="32" applyNumberFormat="1" applyFont="1" applyBorder="1" applyAlignment="1" applyProtection="1">
      <alignment horizontal="center" vertical="center" wrapText="1"/>
    </xf>
    <xf numFmtId="0" fontId="17" fillId="0" borderId="29" xfId="3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17" fillId="29" borderId="22" xfId="32" applyNumberFormat="1" applyFont="1" applyFill="1" applyBorder="1" applyAlignment="1" applyProtection="1">
      <alignment horizontal="left" vertical="center"/>
    </xf>
    <xf numFmtId="0" fontId="0" fillId="29" borderId="20" xfId="0" applyFill="1" applyBorder="1" applyAlignment="1" applyProtection="1">
      <alignment horizontal="left"/>
    </xf>
    <xf numFmtId="0" fontId="2" fillId="27" borderId="22" xfId="32" applyNumberFormat="1" applyFont="1" applyFill="1" applyBorder="1" applyAlignment="1" applyProtection="1">
      <alignment horizontal="center" vertical="center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20" fillId="17" borderId="32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27" xfId="0" applyBorder="1" applyAlignment="1" applyProtection="1"/>
    <xf numFmtId="0" fontId="17" fillId="27" borderId="22" xfId="32" applyNumberFormat="1" applyFont="1" applyFill="1" applyBorder="1" applyAlignment="1" applyProtection="1">
      <alignment horizontal="left" vertical="center"/>
    </xf>
    <xf numFmtId="0" fontId="0" fillId="27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17" fillId="24" borderId="22" xfId="32" applyNumberFormat="1" applyFont="1" applyFill="1" applyBorder="1" applyAlignment="1" applyProtection="1">
      <alignment horizontal="center" vertical="center"/>
    </xf>
    <xf numFmtId="0" fontId="0" fillId="24" borderId="20" xfId="0" applyFill="1" applyBorder="1" applyAlignment="1" applyProtection="1"/>
    <xf numFmtId="0" fontId="0" fillId="24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0" fillId="29" borderId="21" xfId="0" applyFill="1" applyBorder="1" applyAlignment="1" applyProtection="1">
      <alignment horizontal="left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27" borderId="20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4" borderId="20" xfId="0" applyFill="1" applyBorder="1" applyAlignment="1"/>
    <xf numFmtId="0" fontId="0" fillId="24" borderId="21" xfId="0" applyFill="1" applyBorder="1" applyAlignment="1"/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21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3" xfId="32" applyNumberFormat="1" applyFont="1" applyFill="1" applyBorder="1" applyAlignment="1" applyProtection="1">
      <alignment horizontal="left" vertical="center"/>
    </xf>
    <xf numFmtId="0" fontId="2" fillId="28" borderId="22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  <xf numFmtId="0" fontId="17" fillId="0" borderId="20" xfId="32" applyNumberFormat="1" applyFont="1" applyBorder="1" applyAlignment="1" applyProtection="1">
      <alignment horizontal="left" vertical="center"/>
    </xf>
    <xf numFmtId="0" fontId="17" fillId="0" borderId="21" xfId="32" applyNumberFormat="1" applyFont="1" applyBorder="1" applyAlignment="1" applyProtection="1">
      <alignment horizontal="left" vertical="center"/>
    </xf>
    <xf numFmtId="0" fontId="17" fillId="24" borderId="14" xfId="32" applyNumberFormat="1" applyFont="1" applyFill="1" applyBorder="1" applyAlignment="1" applyProtection="1">
      <alignment horizontal="center" vertical="center"/>
    </xf>
    <xf numFmtId="0" fontId="17" fillId="24" borderId="26" xfId="32" applyNumberFormat="1" applyFont="1" applyFill="1" applyBorder="1" applyAlignment="1" applyProtection="1">
      <alignment horizontal="center" vertical="center"/>
    </xf>
    <xf numFmtId="4" fontId="17" fillId="6" borderId="12" xfId="32" applyNumberFormat="1" applyFont="1" applyFill="1" applyBorder="1" applyAlignment="1" applyProtection="1">
      <alignment horizontal="left" vertical="center" wrapText="1"/>
    </xf>
    <xf numFmtId="4" fontId="17" fillId="6" borderId="13" xfId="32" applyNumberFormat="1" applyFont="1" applyFill="1" applyBorder="1" applyAlignment="1" applyProtection="1">
      <alignment horizontal="left" vertical="center" wrapText="1"/>
    </xf>
    <xf numFmtId="4" fontId="17" fillId="6" borderId="23" xfId="32" applyNumberFormat="1" applyFont="1" applyFill="1" applyBorder="1" applyAlignment="1" applyProtection="1">
      <alignment horizontal="left" vertical="center" wrapText="1"/>
    </xf>
    <xf numFmtId="0" fontId="17" fillId="0" borderId="19" xfId="32" applyNumberFormat="1" applyFont="1" applyBorder="1" applyAlignment="1" applyProtection="1">
      <alignment horizontal="left" vertical="center"/>
    </xf>
    <xf numFmtId="0" fontId="17" fillId="0" borderId="27" xfId="32" applyNumberFormat="1" applyFont="1" applyBorder="1" applyAlignment="1" applyProtection="1">
      <alignment horizontal="left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17" fillId="22" borderId="21" xfId="32" applyNumberFormat="1" applyFont="1" applyFill="1" applyBorder="1" applyAlignment="1" applyProtection="1">
      <alignment horizontal="left"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8169FB10-0CE6-46E5-82C2-DE25E8814B4A}"/>
    <cellStyle name="Input" xfId="29" builtinId="20" customBuiltin="1"/>
    <cellStyle name="Migliaia [0] 2" xfId="30" xr:uid="{96D23633-44B9-47B1-AED2-2BF3DF8EE5FF}"/>
    <cellStyle name="Neutrale" xfId="31" builtinId="28" customBuiltin="1"/>
    <cellStyle name="Normale" xfId="0" builtinId="0"/>
    <cellStyle name="Normale 2" xfId="32" xr:uid="{43A63592-A608-4050-AE76-C39AF9B21DB2}"/>
    <cellStyle name="Normale 2 2" xfId="33" xr:uid="{083C5590-A6B4-4CBC-BBC4-2B39D9EA4742}"/>
    <cellStyle name="Normale 3" xfId="34" xr:uid="{6FE7B2BB-C7EC-46D8-A395-4DBCB04C75E5}"/>
    <cellStyle name="Normale 4" xfId="35" xr:uid="{21B04F73-EEC8-4FBD-BB17-CF625BE6009A}"/>
    <cellStyle name="Normale 5" xfId="36" xr:uid="{3FE7C8B4-E2C7-446C-809F-1F758569DCC3}"/>
    <cellStyle name="Normale_Foglio1" xfId="37" xr:uid="{F556678B-C0F2-4C08-875C-70798AA73AEB}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6844-FB7D-48A3-A168-B7A10832FF52}">
  <sheetPr codeName="Foglio1"/>
  <dimension ref="A1:L6"/>
  <sheetViews>
    <sheetView showGridLines="0" zoomScaleNormal="100" workbookViewId="0">
      <selection sqref="A1:L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 x14ac:dyDescent="0.35">
      <c r="A1" s="214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6"/>
    </row>
    <row r="2" spans="1:12" s="62" customFormat="1" ht="23.1" customHeight="1" x14ac:dyDescent="0.2">
      <c r="A2" s="217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9"/>
    </row>
    <row r="3" spans="1:12" ht="24.95" customHeight="1" x14ac:dyDescent="0.2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 x14ac:dyDescent="0.2">
      <c r="F4" s="5"/>
      <c r="K4" s="14"/>
    </row>
    <row r="6" spans="1:12" x14ac:dyDescent="0.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 xr:uid="{90D38EED-7CA1-4D95-9851-2754FAAC30EC}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B431-C2E5-4F2E-95CD-E4003364D6C8}">
  <sheetPr codeName="Foglio2"/>
  <dimension ref="A1:AH14"/>
  <sheetViews>
    <sheetView showGridLines="0" zoomScaleNormal="100" workbookViewId="0">
      <selection sqref="A1:AH1"/>
    </sheetView>
  </sheetViews>
  <sheetFormatPr defaultRowHeight="15" x14ac:dyDescent="0.2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 x14ac:dyDescent="0.2">
      <c r="A1" s="229" t="s">
        <v>12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30"/>
    </row>
    <row r="2" spans="1:34" s="26" customFormat="1" ht="15" customHeight="1" x14ac:dyDescent="0.2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 x14ac:dyDescent="0.2">
      <c r="A3" s="220" t="s">
        <v>55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30"/>
    </row>
    <row r="4" spans="1:34" s="15" customFormat="1" ht="15" customHeight="1" x14ac:dyDescent="0.2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2" t="s">
        <v>13</v>
      </c>
      <c r="AB4" s="223"/>
      <c r="AC4" s="223"/>
      <c r="AD4" s="223"/>
      <c r="AE4" s="223"/>
      <c r="AF4" s="223"/>
      <c r="AG4" s="224"/>
      <c r="AH4" s="32">
        <v>30</v>
      </c>
    </row>
    <row r="5" spans="1:34" s="15" customFormat="1" ht="23.1" customHeight="1" x14ac:dyDescent="0.2">
      <c r="A5" s="220" t="s">
        <v>14</v>
      </c>
      <c r="B5" s="221"/>
      <c r="C5" s="225"/>
      <c r="D5" s="220" t="s">
        <v>15</v>
      </c>
      <c r="E5" s="221"/>
      <c r="F5" s="221"/>
      <c r="G5" s="221"/>
      <c r="H5" s="225"/>
      <c r="I5" s="220" t="s">
        <v>16</v>
      </c>
      <c r="J5" s="221"/>
      <c r="K5" s="225"/>
      <c r="L5" s="220" t="s">
        <v>1</v>
      </c>
      <c r="M5" s="221"/>
      <c r="N5" s="221"/>
      <c r="O5" s="220" t="s">
        <v>17</v>
      </c>
      <c r="P5" s="225"/>
      <c r="Q5" s="220" t="s">
        <v>18</v>
      </c>
      <c r="R5" s="221"/>
      <c r="S5" s="221"/>
      <c r="T5" s="225"/>
      <c r="U5" s="220" t="s">
        <v>19</v>
      </c>
      <c r="V5" s="221"/>
      <c r="W5" s="221"/>
      <c r="X5" s="58" t="s">
        <v>47</v>
      </c>
      <c r="Y5" s="220" t="s">
        <v>20</v>
      </c>
      <c r="Z5" s="225"/>
      <c r="AA5" s="226" t="s">
        <v>41</v>
      </c>
      <c r="AB5" s="227"/>
      <c r="AC5" s="227"/>
      <c r="AD5" s="227"/>
      <c r="AE5" s="227"/>
      <c r="AF5" s="227"/>
      <c r="AG5" s="227"/>
      <c r="AH5" s="228"/>
    </row>
    <row r="6" spans="1:34" ht="36" customHeight="1" x14ac:dyDescent="0.2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 x14ac:dyDescent="0.2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 x14ac:dyDescent="0.2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 x14ac:dyDescent="0.2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 x14ac:dyDescent="0.2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 x14ac:dyDescent="0.2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 x14ac:dyDescent="0.2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 x14ac:dyDescent="0.2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 x14ac:dyDescent="0.2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O5:P5"/>
    <mergeCell ref="Q5:T5"/>
    <mergeCell ref="U5:W5"/>
    <mergeCell ref="AA4:AG4"/>
    <mergeCell ref="Y5:Z5"/>
    <mergeCell ref="AA5:AH5"/>
    <mergeCell ref="A1:AH1"/>
    <mergeCell ref="A3:AH3"/>
    <mergeCell ref="A5:C5"/>
    <mergeCell ref="D5:H5"/>
    <mergeCell ref="I5:K5"/>
    <mergeCell ref="L5:N5"/>
  </mergeCells>
  <dataValidations count="1">
    <dataValidation type="list" allowBlank="1" showInputMessage="1" showErrorMessage="1" sqref="AG7" xr:uid="{F937AED2-473C-4C88-B530-144ED31A99EE}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79CC-B188-4D36-90E8-EC29F47682A2}">
  <dimension ref="A1:R9"/>
  <sheetViews>
    <sheetView showGridLines="0" zoomScaleNormal="100" workbookViewId="0">
      <selection sqref="A1:R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 x14ac:dyDescent="0.35">
      <c r="A1" s="214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4"/>
    </row>
    <row r="2" spans="1:18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 x14ac:dyDescent="0.2">
      <c r="A3" s="217" t="s">
        <v>54</v>
      </c>
      <c r="B3" s="218"/>
      <c r="C3" s="218"/>
      <c r="D3" s="218"/>
      <c r="E3" s="218"/>
      <c r="F3" s="218"/>
      <c r="G3" s="218"/>
      <c r="H3" s="218"/>
      <c r="I3" s="218"/>
      <c r="J3" s="218"/>
      <c r="K3" s="233"/>
      <c r="L3" s="233"/>
      <c r="M3" s="233"/>
      <c r="N3" s="233"/>
      <c r="O3" s="233"/>
      <c r="P3" s="233"/>
      <c r="Q3" s="233"/>
      <c r="R3" s="234"/>
    </row>
    <row r="4" spans="1:18" ht="23.1" customHeight="1" x14ac:dyDescent="0.2">
      <c r="A4" s="217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4"/>
    </row>
    <row r="5" spans="1:18" s="62" customFormat="1" ht="23.1" customHeight="1" x14ac:dyDescent="0.2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5" t="s">
        <v>13</v>
      </c>
      <c r="L5" s="236"/>
      <c r="M5" s="236"/>
      <c r="N5" s="236"/>
      <c r="O5" s="236"/>
      <c r="P5" s="236"/>
      <c r="Q5" s="237"/>
      <c r="R5" s="84">
        <v>30</v>
      </c>
    </row>
    <row r="6" spans="1:18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 x14ac:dyDescent="0.2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 xr:uid="{01A1B237-047B-4A40-B2C1-3725D3D04BEF}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6A602-9F99-46C4-92A4-D28C1203C00C}">
  <dimension ref="A1:AL14"/>
  <sheetViews>
    <sheetView showGridLines="0" zoomScaleNormal="100" workbookViewId="0">
      <selection sqref="A1:AI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37" width="9.140625" style="107" customWidth="1"/>
    <col min="38" max="38" width="19" style="107" customWidth="1"/>
    <col min="39" max="16384" width="9.140625" style="107"/>
  </cols>
  <sheetData>
    <row r="1" spans="1:38" s="90" customFormat="1" ht="23.1" customHeight="1" x14ac:dyDescent="0.2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6"/>
    </row>
    <row r="2" spans="1:38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 x14ac:dyDescent="0.2">
      <c r="A3" s="226" t="s">
        <v>57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8"/>
    </row>
    <row r="4" spans="1:38" s="90" customFormat="1" ht="15" customHeight="1" x14ac:dyDescent="0.2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2"/>
      <c r="AE4" s="249"/>
      <c r="AF4" s="249"/>
      <c r="AG4" s="249"/>
      <c r="AH4" s="250"/>
      <c r="AI4" s="243"/>
    </row>
    <row r="5" spans="1:38" s="90" customFormat="1" ht="23.1" customHeight="1" x14ac:dyDescent="0.2">
      <c r="A5" s="226" t="s">
        <v>14</v>
      </c>
      <c r="B5" s="240"/>
      <c r="C5" s="241"/>
      <c r="D5" s="226" t="s">
        <v>15</v>
      </c>
      <c r="E5" s="240"/>
      <c r="F5" s="240"/>
      <c r="G5" s="240"/>
      <c r="H5" s="240"/>
      <c r="I5" s="240"/>
      <c r="J5" s="240"/>
      <c r="K5" s="241"/>
      <c r="L5" s="226" t="s">
        <v>16</v>
      </c>
      <c r="M5" s="240"/>
      <c r="N5" s="241"/>
      <c r="O5" s="226" t="s">
        <v>1</v>
      </c>
      <c r="P5" s="240"/>
      <c r="Q5" s="240"/>
      <c r="R5" s="226" t="s">
        <v>17</v>
      </c>
      <c r="S5" s="241"/>
      <c r="T5" s="226" t="s">
        <v>18</v>
      </c>
      <c r="U5" s="240"/>
      <c r="V5" s="240"/>
      <c r="W5" s="241"/>
      <c r="X5" s="226" t="s">
        <v>19</v>
      </c>
      <c r="Y5" s="240"/>
      <c r="Z5" s="240"/>
      <c r="AA5" s="103" t="s">
        <v>47</v>
      </c>
      <c r="AB5" s="226" t="s">
        <v>20</v>
      </c>
      <c r="AC5" s="241"/>
      <c r="AD5" s="226" t="s">
        <v>64</v>
      </c>
      <c r="AE5" s="242"/>
      <c r="AF5" s="242"/>
      <c r="AG5" s="242"/>
      <c r="AH5" s="242"/>
      <c r="AI5" s="243"/>
    </row>
    <row r="6" spans="1:38" ht="36" customHeight="1" x14ac:dyDescent="0.2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38"/>
      <c r="AK6" s="239"/>
      <c r="AL6" s="239"/>
    </row>
    <row r="7" spans="1:38" x14ac:dyDescent="0.2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 x14ac:dyDescent="0.2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 x14ac:dyDescent="0.2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 x14ac:dyDescent="0.2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 x14ac:dyDescent="0.2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 x14ac:dyDescent="0.2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 x14ac:dyDescent="0.2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 x14ac:dyDescent="0.2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L5:N5"/>
    <mergeCell ref="O5:Q5"/>
    <mergeCell ref="R5:S5"/>
    <mergeCell ref="AJ6:AL6"/>
    <mergeCell ref="T5:W5"/>
    <mergeCell ref="X5:Z5"/>
    <mergeCell ref="AB5:AC5"/>
    <mergeCell ref="AD5:AI5"/>
    <mergeCell ref="A1:AI1"/>
    <mergeCell ref="A3:AI3"/>
    <mergeCell ref="AD4:AI4"/>
    <mergeCell ref="A5:C5"/>
    <mergeCell ref="D5:K5"/>
  </mergeCells>
  <dataValidations count="1">
    <dataValidation type="list" allowBlank="1" showInputMessage="1" showErrorMessage="1" sqref="AI7 I7" xr:uid="{3BB2D70C-1CCB-4899-B128-A4D868FFFC7D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DB068-5C3E-4624-92B3-7739BDA568E0}">
  <dimension ref="A1:P9"/>
  <sheetViews>
    <sheetView showGridLines="0" zoomScaleNormal="100" workbookViewId="0">
      <selection sqref="A1:O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5" ht="23.1" customHeight="1" x14ac:dyDescent="0.35">
      <c r="A1" s="214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</row>
    <row r="2" spans="1:15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 x14ac:dyDescent="0.2">
      <c r="A3" s="217" t="s">
        <v>56</v>
      </c>
      <c r="B3" s="218"/>
      <c r="C3" s="218"/>
      <c r="D3" s="218"/>
      <c r="E3" s="218"/>
      <c r="F3" s="218"/>
      <c r="G3" s="218"/>
      <c r="H3" s="218"/>
      <c r="I3" s="218"/>
      <c r="J3" s="218"/>
      <c r="K3" s="233"/>
      <c r="L3" s="233"/>
      <c r="M3" s="233"/>
      <c r="N3" s="233"/>
      <c r="O3" s="234"/>
    </row>
    <row r="4" spans="1:15" ht="23.1" customHeight="1" x14ac:dyDescent="0.2">
      <c r="A4" s="217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4"/>
    </row>
    <row r="5" spans="1:15" s="62" customFormat="1" ht="23.1" customHeight="1" x14ac:dyDescent="0.2">
      <c r="A5" s="231" t="s">
        <v>63</v>
      </c>
      <c r="B5" s="232"/>
      <c r="C5" s="232"/>
      <c r="D5" s="232"/>
      <c r="E5" s="232"/>
      <c r="F5" s="232"/>
      <c r="G5" s="232"/>
      <c r="H5" s="232"/>
      <c r="I5" s="232"/>
      <c r="J5" s="232"/>
      <c r="K5" s="251" t="s">
        <v>64</v>
      </c>
      <c r="L5" s="252"/>
      <c r="M5" s="252"/>
      <c r="N5" s="252"/>
      <c r="O5" s="253"/>
    </row>
    <row r="6" spans="1:15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 x14ac:dyDescent="0.2">
      <c r="O8" s="135"/>
    </row>
    <row r="9" spans="1:15" x14ac:dyDescent="0.2">
      <c r="I9" s="6"/>
      <c r="J9" s="2"/>
    </row>
  </sheetData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47C0-ABFF-45AF-8041-025BC7C54178}">
  <dimension ref="A1:P27"/>
  <sheetViews>
    <sheetView showGridLines="0" zoomScaleNormal="100" workbookViewId="0">
      <selection sqref="A1:M1"/>
    </sheetView>
  </sheetViews>
  <sheetFormatPr defaultRowHeight="15" x14ac:dyDescent="0.2"/>
  <cols>
    <col min="1" max="1" width="30.7109375" style="107" customWidth="1"/>
    <col min="2" max="2" width="20.7109375" style="120" customWidth="1"/>
    <col min="3" max="3" width="14.7109375" style="121" customWidth="1"/>
    <col min="4" max="4" width="5.7109375" style="121" customWidth="1"/>
    <col min="5" max="5" width="12.5703125" style="118" customWidth="1"/>
    <col min="6" max="6" width="36.7109375" style="121" customWidth="1"/>
    <col min="7" max="7" width="14.7109375" style="107" customWidth="1"/>
    <col min="8" max="8" width="5.7109375" style="107" customWidth="1"/>
    <col min="9" max="9" width="20.7109375" style="107" customWidth="1"/>
    <col min="10" max="10" width="20.7109375" style="120" customWidth="1"/>
    <col min="11" max="11" width="5.7109375" style="119" customWidth="1"/>
    <col min="12" max="12" width="12.5703125" style="119" customWidth="1"/>
    <col min="13" max="13" width="5.7109375" style="107" customWidth="1"/>
    <col min="14" max="16384" width="9.140625" style="107"/>
  </cols>
  <sheetData>
    <row r="1" spans="1:16" s="90" customFormat="1" ht="23.1" customHeight="1" x14ac:dyDescent="0.2">
      <c r="A1" s="265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7"/>
    </row>
    <row r="2" spans="1:16" s="97" customFormat="1" ht="15" customHeight="1" x14ac:dyDescent="0.2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7"/>
    </row>
    <row r="3" spans="1:16" s="90" customFormat="1" ht="23.1" customHeight="1" x14ac:dyDescent="0.2">
      <c r="A3" s="273" t="s">
        <v>103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5"/>
    </row>
    <row r="4" spans="1:16" s="90" customFormat="1" ht="23.1" customHeight="1" x14ac:dyDescent="0.2">
      <c r="A4" s="98"/>
      <c r="B4" s="101"/>
      <c r="C4" s="179"/>
      <c r="D4" s="179"/>
      <c r="E4" s="140"/>
      <c r="F4" s="179"/>
      <c r="J4" s="178"/>
      <c r="K4" s="165"/>
      <c r="L4" s="165"/>
      <c r="M4" s="164"/>
    </row>
    <row r="5" spans="1:16" s="90" customFormat="1" ht="32.25" customHeight="1" x14ac:dyDescent="0.2">
      <c r="A5" s="268" t="s">
        <v>102</v>
      </c>
      <c r="B5" s="269"/>
      <c r="C5" s="186" t="s">
        <v>101</v>
      </c>
      <c r="D5" s="185"/>
      <c r="E5" s="184" t="str">
        <f>IF(OR(L13="SI",L15="SI"),"SI","NO")</f>
        <v>SI</v>
      </c>
      <c r="F5" s="161"/>
      <c r="G5" s="161"/>
      <c r="H5" s="161"/>
      <c r="I5" s="161"/>
      <c r="J5" s="161"/>
      <c r="K5" s="161"/>
      <c r="L5" s="161"/>
      <c r="M5" s="159"/>
      <c r="N5" s="254" t="s">
        <v>100</v>
      </c>
      <c r="O5" s="255"/>
    </row>
    <row r="6" spans="1:16" s="90" customFormat="1" ht="23.1" customHeight="1" x14ac:dyDescent="0.2">
      <c r="A6" s="98"/>
      <c r="B6" s="101"/>
      <c r="C6" s="102"/>
      <c r="D6" s="179"/>
      <c r="E6" s="183"/>
      <c r="F6" s="179"/>
      <c r="J6" s="178"/>
      <c r="K6" s="165"/>
      <c r="L6" s="165"/>
      <c r="M6" s="164"/>
    </row>
    <row r="7" spans="1:16" s="90" customFormat="1" ht="23.1" customHeight="1" x14ac:dyDescent="0.2">
      <c r="A7" s="258" t="s">
        <v>99</v>
      </c>
      <c r="B7" s="277"/>
      <c r="C7" s="163">
        <f>Debiti!G6</f>
        <v>11</v>
      </c>
      <c r="D7" s="161"/>
      <c r="E7" s="263" t="s">
        <v>113</v>
      </c>
      <c r="F7" s="264"/>
      <c r="G7" s="264"/>
      <c r="H7" s="97"/>
      <c r="I7" s="182"/>
      <c r="J7" s="181"/>
      <c r="K7" s="97"/>
      <c r="L7" s="172"/>
      <c r="M7" s="180"/>
      <c r="N7" s="254" t="s">
        <v>98</v>
      </c>
      <c r="O7" s="255"/>
      <c r="P7" s="255"/>
    </row>
    <row r="8" spans="1:16" s="90" customFormat="1" ht="23.1" customHeight="1" x14ac:dyDescent="0.2">
      <c r="A8" s="98"/>
      <c r="B8" s="101"/>
      <c r="C8" s="102"/>
      <c r="D8" s="179"/>
      <c r="E8" s="140"/>
      <c r="F8" s="102"/>
      <c r="G8" s="99"/>
      <c r="J8" s="178"/>
      <c r="K8" s="165"/>
      <c r="L8" s="165"/>
      <c r="M8" s="164"/>
    </row>
    <row r="9" spans="1:16" s="90" customFormat="1" ht="23.1" customHeight="1" x14ac:dyDescent="0.2">
      <c r="A9" s="270" t="s">
        <v>97</v>
      </c>
      <c r="B9" s="276"/>
      <c r="C9" s="173">
        <f>ElencoFatture!O6</f>
        <v>0</v>
      </c>
      <c r="D9" s="174"/>
      <c r="E9" s="270" t="s">
        <v>91</v>
      </c>
      <c r="F9" s="271" t="s">
        <v>96</v>
      </c>
      <c r="G9" s="177">
        <f>C9/100*5</f>
        <v>0</v>
      </c>
      <c r="J9" s="161"/>
      <c r="L9" s="161"/>
      <c r="M9" s="159"/>
    </row>
    <row r="10" spans="1:16" s="90" customFormat="1" ht="23.1" customHeight="1" x14ac:dyDescent="0.2">
      <c r="A10" s="270" t="s">
        <v>95</v>
      </c>
      <c r="B10" s="271"/>
      <c r="C10" s="173">
        <f>ElencoFatture!O7</f>
        <v>0</v>
      </c>
      <c r="D10" s="174"/>
      <c r="E10" s="176"/>
      <c r="F10" s="176"/>
      <c r="G10" s="175"/>
      <c r="H10" s="161"/>
      <c r="I10" s="161"/>
      <c r="J10" s="161"/>
      <c r="K10" s="161"/>
      <c r="L10" s="161"/>
      <c r="M10" s="159"/>
    </row>
    <row r="11" spans="1:16" s="90" customFormat="1" ht="23.1" customHeight="1" x14ac:dyDescent="0.2">
      <c r="A11" s="270" t="s">
        <v>94</v>
      </c>
      <c r="B11" s="272"/>
      <c r="C11" s="173">
        <f>ElencoFatture!O8</f>
        <v>0</v>
      </c>
      <c r="D11" s="174"/>
      <c r="E11" s="270" t="s">
        <v>91</v>
      </c>
      <c r="F11" s="276"/>
      <c r="G11" s="173">
        <f>C11/100*5</f>
        <v>0</v>
      </c>
      <c r="H11" s="161"/>
      <c r="I11" s="262"/>
      <c r="J11" s="262"/>
      <c r="K11" s="97"/>
      <c r="L11" s="172"/>
      <c r="M11" s="159"/>
      <c r="N11" s="254" t="s">
        <v>93</v>
      </c>
      <c r="O11" s="255"/>
      <c r="P11" s="255"/>
    </row>
    <row r="12" spans="1:16" s="90" customFormat="1" ht="23.1" customHeight="1" x14ac:dyDescent="0.2">
      <c r="A12" s="170"/>
      <c r="B12" s="169"/>
      <c r="C12" s="167"/>
      <c r="D12" s="130"/>
      <c r="E12" s="168"/>
      <c r="F12" s="167"/>
      <c r="G12" s="166"/>
      <c r="I12" s="99"/>
      <c r="J12" s="101"/>
      <c r="K12" s="165"/>
      <c r="L12" s="100"/>
      <c r="M12" s="164"/>
    </row>
    <row r="13" spans="1:16" s="90" customFormat="1" ht="23.1" customHeight="1" x14ac:dyDescent="0.2">
      <c r="A13" s="258" t="s">
        <v>92</v>
      </c>
      <c r="B13" s="259"/>
      <c r="C13" s="163">
        <f>C11</f>
        <v>0</v>
      </c>
      <c r="D13" s="171"/>
      <c r="E13" s="258" t="s">
        <v>91</v>
      </c>
      <c r="F13" s="259"/>
      <c r="G13" s="162">
        <f>C13/100*5</f>
        <v>0</v>
      </c>
      <c r="H13" s="161"/>
      <c r="I13" s="260" t="s">
        <v>90</v>
      </c>
      <c r="J13" s="261"/>
      <c r="L13" s="160" t="str">
        <f>IF(ROUND(C7,2)&lt;=ROUND(G13,2),"SI","NO")</f>
        <v>NO</v>
      </c>
      <c r="M13" s="159"/>
      <c r="N13" s="256" t="s">
        <v>89</v>
      </c>
      <c r="O13" s="257"/>
    </row>
    <row r="14" spans="1:16" s="90" customFormat="1" ht="23.1" customHeight="1" x14ac:dyDescent="0.2">
      <c r="A14" s="170"/>
      <c r="B14" s="169"/>
      <c r="C14" s="167"/>
      <c r="D14" s="130"/>
      <c r="E14" s="168"/>
      <c r="F14" s="167"/>
      <c r="G14" s="166"/>
      <c r="I14" s="99"/>
      <c r="J14" s="101"/>
      <c r="K14" s="165"/>
      <c r="L14" s="100"/>
      <c r="M14" s="164"/>
    </row>
    <row r="15" spans="1:16" s="90" customFormat="1" ht="23.1" customHeight="1" x14ac:dyDescent="0.2">
      <c r="A15" s="258" t="s">
        <v>88</v>
      </c>
      <c r="B15" s="277"/>
      <c r="C15" s="163">
        <v>0</v>
      </c>
      <c r="D15" s="97"/>
      <c r="E15" s="258" t="s">
        <v>87</v>
      </c>
      <c r="F15" s="259"/>
      <c r="G15" s="162">
        <f>IF(OR(C15=0, C15="0,00"),0,C7/C15)</f>
        <v>0</v>
      </c>
      <c r="H15" s="161"/>
      <c r="I15" s="260" t="s">
        <v>86</v>
      </c>
      <c r="J15" s="261"/>
      <c r="L15" s="160" t="str">
        <f>IF(G15&lt;=0.9,"SI","NO")</f>
        <v>SI</v>
      </c>
      <c r="M15" s="159"/>
      <c r="N15" s="256" t="s">
        <v>85</v>
      </c>
      <c r="O15" s="257"/>
    </row>
    <row r="16" spans="1:16" s="90" customFormat="1" ht="23.1" customHeight="1" x14ac:dyDescent="0.2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58"/>
    </row>
    <row r="17" spans="1:13" x14ac:dyDescent="0.2">
      <c r="B17" s="107"/>
      <c r="C17" s="107"/>
      <c r="D17" s="107"/>
      <c r="E17" s="107"/>
      <c r="F17" s="107"/>
      <c r="J17" s="107"/>
      <c r="K17" s="107"/>
      <c r="L17" s="107"/>
    </row>
    <row r="18" spans="1:13" x14ac:dyDescent="0.2">
      <c r="A18" s="279" t="s">
        <v>84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</row>
    <row r="19" spans="1:13" x14ac:dyDescent="0.2">
      <c r="A19" s="280" t="s">
        <v>83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</row>
    <row r="20" spans="1:13" x14ac:dyDescent="0.2">
      <c r="A20" s="278" t="s">
        <v>82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</row>
    <row r="21" spans="1:13" x14ac:dyDescent="0.2">
      <c r="A21" s="157" t="s">
        <v>81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</row>
    <row r="22" spans="1:13" x14ac:dyDescent="0.2">
      <c r="A22" s="278" t="s">
        <v>80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</row>
    <row r="23" spans="1:13" x14ac:dyDescent="0.2">
      <c r="A23" s="278" t="s">
        <v>79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</row>
    <row r="24" spans="1:13" x14ac:dyDescent="0.2">
      <c r="A24" s="278" t="s">
        <v>78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</row>
    <row r="25" spans="1:13" x14ac:dyDescent="0.2">
      <c r="A25" s="278" t="s">
        <v>77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</row>
    <row r="26" spans="1:13" x14ac:dyDescent="0.2">
      <c r="A26" s="156" t="s">
        <v>76</v>
      </c>
      <c r="B26" s="153"/>
      <c r="C26" s="155"/>
      <c r="D26" s="155"/>
      <c r="E26" s="155"/>
      <c r="F26" s="155"/>
      <c r="G26" s="153"/>
      <c r="H26" s="153"/>
      <c r="I26" s="153"/>
      <c r="J26" s="153"/>
      <c r="K26" s="154"/>
      <c r="L26" s="154"/>
      <c r="M26" s="153"/>
    </row>
    <row r="27" spans="1:13" x14ac:dyDescent="0.2">
      <c r="A27" s="152" t="s">
        <v>75</v>
      </c>
    </row>
  </sheetData>
  <sheetProtection password="D3C7" sheet="1"/>
  <mergeCells count="29"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208DA-7B2C-4BBC-AFE6-A424A7A2F382}">
  <dimension ref="A1:AD32"/>
  <sheetViews>
    <sheetView showGridLines="0" tabSelected="1" zoomScaleNormal="100" workbookViewId="0">
      <selection sqref="A1:AC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2" width="14.85546875" style="107" customWidth="1"/>
    <col min="13" max="13" width="5.7109375" style="107" bestFit="1" customWidth="1"/>
    <col min="14" max="14" width="8.28515625" style="107" bestFit="1" customWidth="1"/>
    <col min="15" max="15" width="10.7109375" style="119" bestFit="1" customWidth="1"/>
    <col min="16" max="16" width="25.5703125" style="120" customWidth="1"/>
    <col min="17" max="17" width="16.7109375" style="119" customWidth="1"/>
    <col min="18" max="18" width="19.28515625" style="119" customWidth="1"/>
    <col min="19" max="19" width="7" style="107" hidden="1" customWidth="1"/>
    <col min="20" max="20" width="22.28515625" style="120" hidden="1" customWidth="1"/>
    <col min="21" max="24" width="0" style="107" hidden="1" customWidth="1"/>
    <col min="25" max="25" width="5.7109375" style="107" hidden="1" customWidth="1"/>
    <col min="26" max="26" width="8.28515625" style="107" hidden="1" customWidth="1"/>
    <col min="27" max="27" width="3.28515625" style="107" hidden="1" customWidth="1"/>
    <col min="28" max="28" width="13.7109375" style="107" customWidth="1"/>
    <col min="29" max="29" width="14" style="119" customWidth="1"/>
    <col min="30" max="30" width="0" style="107" hidden="1" customWidth="1"/>
    <col min="31" max="16384" width="9.140625" style="107"/>
  </cols>
  <sheetData>
    <row r="1" spans="1:30" s="90" customFormat="1" ht="23.1" customHeight="1" x14ac:dyDescent="0.2">
      <c r="A1" s="244" t="s">
        <v>115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</row>
    <row r="2" spans="1:30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92"/>
      <c r="O2" s="21"/>
      <c r="P2" s="93"/>
      <c r="Q2" s="21"/>
      <c r="R2" s="21"/>
      <c r="S2" s="92"/>
      <c r="T2" s="93"/>
      <c r="U2" s="92"/>
      <c r="V2" s="92"/>
      <c r="W2" s="92"/>
      <c r="X2" s="92"/>
      <c r="Y2" s="92"/>
      <c r="Z2" s="92"/>
      <c r="AA2" s="92"/>
      <c r="AB2" s="92"/>
      <c r="AC2" s="21"/>
    </row>
    <row r="3" spans="1:30" s="90" customFormat="1" ht="23.1" customHeight="1" x14ac:dyDescent="0.2">
      <c r="A3" s="273" t="s">
        <v>72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4"/>
    </row>
    <row r="4" spans="1:30" s="90" customFormat="1" ht="23.1" customHeight="1" x14ac:dyDescent="0.2">
      <c r="A4" s="98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38"/>
    </row>
    <row r="5" spans="1:30" s="90" customFormat="1" ht="23.1" customHeight="1" x14ac:dyDescent="0.2">
      <c r="A5" s="268" t="s">
        <v>73</v>
      </c>
      <c r="B5" s="281"/>
      <c r="C5" s="281"/>
      <c r="D5" s="281"/>
      <c r="E5" s="281"/>
      <c r="F5" s="282"/>
      <c r="G5" s="211">
        <f>(G25)</f>
        <v>4566.09</v>
      </c>
      <c r="H5" s="137"/>
      <c r="I5" s="137"/>
      <c r="J5" s="137"/>
      <c r="K5" s="137"/>
      <c r="L5" s="137"/>
      <c r="M5" s="137"/>
      <c r="N5" s="137"/>
      <c r="O5" s="13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38"/>
    </row>
    <row r="6" spans="1:30" s="90" customFormat="1" ht="23.1" customHeight="1" x14ac:dyDescent="0.2">
      <c r="A6" s="268" t="s">
        <v>74</v>
      </c>
      <c r="B6" s="281"/>
      <c r="C6" s="281"/>
      <c r="D6" s="281"/>
      <c r="E6" s="281"/>
      <c r="F6" s="281"/>
      <c r="G6" s="213">
        <f>(AD25)</f>
        <v>11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38"/>
    </row>
    <row r="7" spans="1:30" s="90" customFormat="1" ht="23.1" customHeight="1" x14ac:dyDescent="0.2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99"/>
      <c r="O7" s="100"/>
      <c r="P7" s="101"/>
      <c r="Q7" s="100"/>
      <c r="R7" s="100"/>
      <c r="S7" s="99"/>
      <c r="T7" s="101"/>
      <c r="U7" s="99"/>
      <c r="V7" s="99"/>
      <c r="W7" s="99"/>
      <c r="X7" s="99"/>
      <c r="Y7" s="99"/>
      <c r="Z7" s="99"/>
      <c r="AA7" s="99"/>
      <c r="AB7" s="99"/>
      <c r="AC7" s="146"/>
    </row>
    <row r="8" spans="1:30" s="90" customFormat="1" ht="23.1" customHeight="1" x14ac:dyDescent="0.2">
      <c r="A8" s="226" t="s">
        <v>14</v>
      </c>
      <c r="B8" s="240"/>
      <c r="C8" s="241"/>
      <c r="D8" s="226" t="s">
        <v>15</v>
      </c>
      <c r="E8" s="240"/>
      <c r="F8" s="240"/>
      <c r="G8" s="240"/>
      <c r="H8" s="240"/>
      <c r="I8" s="240"/>
      <c r="J8" s="240"/>
      <c r="K8" s="240"/>
      <c r="L8" s="241"/>
      <c r="M8" s="226" t="s">
        <v>16</v>
      </c>
      <c r="N8" s="240"/>
      <c r="O8" s="241"/>
      <c r="P8" s="226" t="s">
        <v>1</v>
      </c>
      <c r="Q8" s="240"/>
      <c r="R8" s="240"/>
      <c r="S8" s="226" t="s">
        <v>17</v>
      </c>
      <c r="T8" s="241"/>
      <c r="U8" s="226" t="s">
        <v>18</v>
      </c>
      <c r="V8" s="240"/>
      <c r="W8" s="240"/>
      <c r="X8" s="241"/>
      <c r="Y8" s="226" t="s">
        <v>19</v>
      </c>
      <c r="Z8" s="240"/>
      <c r="AA8" s="240"/>
      <c r="AB8" s="103" t="s">
        <v>47</v>
      </c>
      <c r="AC8" s="103" t="s">
        <v>71</v>
      </c>
    </row>
    <row r="9" spans="1:30" ht="36" customHeight="1" x14ac:dyDescent="0.2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114</v>
      </c>
      <c r="M9" s="104" t="s">
        <v>21</v>
      </c>
      <c r="N9" s="104" t="s">
        <v>24</v>
      </c>
      <c r="O9" s="144" t="s">
        <v>25</v>
      </c>
      <c r="P9" s="104" t="s">
        <v>30</v>
      </c>
      <c r="Q9" s="105" t="s">
        <v>31</v>
      </c>
      <c r="R9" s="105" t="s">
        <v>32</v>
      </c>
      <c r="S9" s="104" t="s">
        <v>33</v>
      </c>
      <c r="T9" s="104" t="s">
        <v>26</v>
      </c>
      <c r="U9" s="104" t="s">
        <v>33</v>
      </c>
      <c r="V9" s="104" t="s">
        <v>34</v>
      </c>
      <c r="W9" s="104" t="s">
        <v>35</v>
      </c>
      <c r="X9" s="104" t="s">
        <v>36</v>
      </c>
      <c r="Y9" s="104" t="s">
        <v>21</v>
      </c>
      <c r="Z9" s="104" t="s">
        <v>24</v>
      </c>
      <c r="AA9" s="104" t="s">
        <v>37</v>
      </c>
      <c r="AB9" s="104" t="s">
        <v>25</v>
      </c>
      <c r="AC9" s="145" t="s">
        <v>70</v>
      </c>
    </row>
    <row r="10" spans="1:30" x14ac:dyDescent="0.2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8"/>
      <c r="O10" s="109"/>
      <c r="P10" s="111"/>
      <c r="Q10" s="109"/>
      <c r="R10" s="109"/>
      <c r="S10" s="108"/>
      <c r="T10" s="111"/>
      <c r="U10" s="108"/>
      <c r="V10" s="108"/>
      <c r="W10" s="108"/>
      <c r="X10" s="108"/>
      <c r="Y10" s="113"/>
      <c r="Z10" s="113"/>
      <c r="AA10" s="113"/>
      <c r="AB10" s="114"/>
      <c r="AC10" s="109"/>
    </row>
    <row r="11" spans="1:30" x14ac:dyDescent="0.2">
      <c r="A11" s="206">
        <v>2023</v>
      </c>
      <c r="B11" s="206">
        <v>103</v>
      </c>
      <c r="C11" s="206" t="s">
        <v>116</v>
      </c>
      <c r="D11" s="207" t="s">
        <v>117</v>
      </c>
      <c r="E11" s="207" t="s">
        <v>118</v>
      </c>
      <c r="F11" s="207" t="s">
        <v>119</v>
      </c>
      <c r="G11" s="208">
        <v>-90.29</v>
      </c>
      <c r="H11" s="208">
        <v>0</v>
      </c>
      <c r="I11" s="206" t="s">
        <v>120</v>
      </c>
      <c r="J11" s="208">
        <f t="shared" ref="J11:J23" si="0">IF(I11="SI",G11-H11,G11)</f>
        <v>-90.29</v>
      </c>
      <c r="K11" s="206" t="s">
        <v>121</v>
      </c>
      <c r="L11" s="206" t="s">
        <v>122</v>
      </c>
      <c r="M11" s="206" t="s">
        <v>123</v>
      </c>
      <c r="N11" s="206" t="s">
        <v>124</v>
      </c>
      <c r="O11" s="206" t="s">
        <v>125</v>
      </c>
      <c r="P11" s="207" t="s">
        <v>126</v>
      </c>
      <c r="Q11" s="206" t="s">
        <v>127</v>
      </c>
      <c r="R11" s="206"/>
      <c r="S11" s="206" t="s">
        <v>128</v>
      </c>
      <c r="T11" s="206" t="s">
        <v>129</v>
      </c>
      <c r="U11" s="107" t="s">
        <v>130</v>
      </c>
      <c r="V11" s="107">
        <v>470</v>
      </c>
      <c r="W11" s="107">
        <v>209</v>
      </c>
      <c r="X11" s="107">
        <v>1</v>
      </c>
      <c r="Y11" s="107">
        <v>2023</v>
      </c>
      <c r="Z11" s="107">
        <v>66</v>
      </c>
      <c r="AA11" s="107">
        <v>0</v>
      </c>
      <c r="AB11" s="206" t="s">
        <v>122</v>
      </c>
      <c r="AC11" s="206" t="s">
        <v>131</v>
      </c>
      <c r="AD11" s="107">
        <f t="shared" ref="AD11:AD23" si="1">IF(O11=O10,0,1)</f>
        <v>1</v>
      </c>
    </row>
    <row r="12" spans="1:30" x14ac:dyDescent="0.2">
      <c r="A12" s="206">
        <v>2023</v>
      </c>
      <c r="B12" s="206">
        <v>107</v>
      </c>
      <c r="C12" s="206" t="s">
        <v>116</v>
      </c>
      <c r="D12" s="207" t="s">
        <v>132</v>
      </c>
      <c r="E12" s="207" t="s">
        <v>133</v>
      </c>
      <c r="F12" s="207" t="s">
        <v>134</v>
      </c>
      <c r="G12" s="208">
        <v>-99.7</v>
      </c>
      <c r="H12" s="208">
        <v>0</v>
      </c>
      <c r="I12" s="206" t="s">
        <v>120</v>
      </c>
      <c r="J12" s="208">
        <f t="shared" si="0"/>
        <v>-99.7</v>
      </c>
      <c r="K12" s="206" t="s">
        <v>121</v>
      </c>
      <c r="L12" s="206" t="s">
        <v>122</v>
      </c>
      <c r="M12" s="206" t="s">
        <v>123</v>
      </c>
      <c r="N12" s="206" t="s">
        <v>135</v>
      </c>
      <c r="O12" s="206" t="s">
        <v>136</v>
      </c>
      <c r="P12" s="207" t="s">
        <v>126</v>
      </c>
      <c r="Q12" s="206" t="s">
        <v>127</v>
      </c>
      <c r="R12" s="206"/>
      <c r="S12" s="206" t="s">
        <v>128</v>
      </c>
      <c r="T12" s="206" t="s">
        <v>129</v>
      </c>
      <c r="U12" s="107" t="s">
        <v>130</v>
      </c>
      <c r="V12" s="107">
        <v>470</v>
      </c>
      <c r="W12" s="107">
        <v>209</v>
      </c>
      <c r="X12" s="107">
        <v>1</v>
      </c>
      <c r="Y12" s="107">
        <v>2023</v>
      </c>
      <c r="Z12" s="107">
        <v>66</v>
      </c>
      <c r="AA12" s="107">
        <v>0</v>
      </c>
      <c r="AB12" s="206" t="s">
        <v>122</v>
      </c>
      <c r="AC12" s="206" t="s">
        <v>137</v>
      </c>
      <c r="AD12" s="107">
        <f t="shared" si="1"/>
        <v>1</v>
      </c>
    </row>
    <row r="13" spans="1:30" x14ac:dyDescent="0.2">
      <c r="A13" s="206">
        <v>2023</v>
      </c>
      <c r="B13" s="206">
        <v>107</v>
      </c>
      <c r="C13" s="206" t="s">
        <v>116</v>
      </c>
      <c r="D13" s="207" t="s">
        <v>132</v>
      </c>
      <c r="E13" s="207" t="s">
        <v>133</v>
      </c>
      <c r="F13" s="207" t="s">
        <v>134</v>
      </c>
      <c r="G13" s="208">
        <v>-4.99</v>
      </c>
      <c r="H13" s="208">
        <v>-4.99</v>
      </c>
      <c r="I13" s="206" t="s">
        <v>120</v>
      </c>
      <c r="J13" s="208">
        <f t="shared" si="0"/>
        <v>0</v>
      </c>
      <c r="K13" s="206" t="s">
        <v>121</v>
      </c>
      <c r="L13" s="206" t="s">
        <v>122</v>
      </c>
      <c r="M13" s="206" t="s">
        <v>123</v>
      </c>
      <c r="N13" s="206" t="s">
        <v>135</v>
      </c>
      <c r="O13" s="206" t="s">
        <v>136</v>
      </c>
      <c r="P13" s="207" t="s">
        <v>126</v>
      </c>
      <c r="Q13" s="206" t="s">
        <v>127</v>
      </c>
      <c r="R13" s="206"/>
      <c r="S13" s="206" t="s">
        <v>128</v>
      </c>
      <c r="T13" s="206" t="s">
        <v>129</v>
      </c>
      <c r="U13" s="107" t="s">
        <v>130</v>
      </c>
      <c r="V13" s="107">
        <v>470</v>
      </c>
      <c r="W13" s="107">
        <v>209</v>
      </c>
      <c r="X13" s="107">
        <v>1</v>
      </c>
      <c r="Y13" s="107">
        <v>2023</v>
      </c>
      <c r="Z13" s="107">
        <v>66</v>
      </c>
      <c r="AA13" s="107">
        <v>0</v>
      </c>
      <c r="AB13" s="206" t="s">
        <v>122</v>
      </c>
      <c r="AC13" s="206" t="s">
        <v>137</v>
      </c>
      <c r="AD13" s="107">
        <f t="shared" si="1"/>
        <v>0</v>
      </c>
    </row>
    <row r="14" spans="1:30" x14ac:dyDescent="0.2">
      <c r="A14" s="206">
        <v>2023</v>
      </c>
      <c r="B14" s="206">
        <v>136</v>
      </c>
      <c r="C14" s="206" t="s">
        <v>138</v>
      </c>
      <c r="D14" s="207" t="s">
        <v>139</v>
      </c>
      <c r="E14" s="207" t="s">
        <v>140</v>
      </c>
      <c r="F14" s="207" t="s">
        <v>141</v>
      </c>
      <c r="G14" s="208">
        <v>-8.23</v>
      </c>
      <c r="H14" s="208">
        <v>0</v>
      </c>
      <c r="I14" s="206" t="s">
        <v>120</v>
      </c>
      <c r="J14" s="208">
        <f t="shared" si="0"/>
        <v>-8.23</v>
      </c>
      <c r="K14" s="206" t="s">
        <v>121</v>
      </c>
      <c r="L14" s="206" t="s">
        <v>122</v>
      </c>
      <c r="M14" s="206" t="s">
        <v>123</v>
      </c>
      <c r="N14" s="206" t="s">
        <v>142</v>
      </c>
      <c r="O14" s="206" t="s">
        <v>138</v>
      </c>
      <c r="P14" s="207" t="s">
        <v>126</v>
      </c>
      <c r="Q14" s="206" t="s">
        <v>127</v>
      </c>
      <c r="R14" s="206"/>
      <c r="S14" s="206" t="s">
        <v>128</v>
      </c>
      <c r="T14" s="206" t="s">
        <v>129</v>
      </c>
      <c r="U14" s="107" t="s">
        <v>130</v>
      </c>
      <c r="V14" s="107">
        <v>470</v>
      </c>
      <c r="W14" s="107">
        <v>209</v>
      </c>
      <c r="X14" s="107">
        <v>1</v>
      </c>
      <c r="Y14" s="107">
        <v>2023</v>
      </c>
      <c r="Z14" s="107">
        <v>66</v>
      </c>
      <c r="AA14" s="107">
        <v>0</v>
      </c>
      <c r="AB14" s="206" t="s">
        <v>122</v>
      </c>
      <c r="AC14" s="206" t="s">
        <v>143</v>
      </c>
      <c r="AD14" s="107">
        <f t="shared" si="1"/>
        <v>1</v>
      </c>
    </row>
    <row r="15" spans="1:30" x14ac:dyDescent="0.2">
      <c r="A15" s="206">
        <v>2023</v>
      </c>
      <c r="B15" s="206">
        <v>136</v>
      </c>
      <c r="C15" s="206" t="s">
        <v>138</v>
      </c>
      <c r="D15" s="207" t="s">
        <v>139</v>
      </c>
      <c r="E15" s="207" t="s">
        <v>140</v>
      </c>
      <c r="F15" s="207" t="s">
        <v>141</v>
      </c>
      <c r="G15" s="208">
        <v>-0.41</v>
      </c>
      <c r="H15" s="208">
        <v>-0.41</v>
      </c>
      <c r="I15" s="206" t="s">
        <v>120</v>
      </c>
      <c r="J15" s="208">
        <f t="shared" si="0"/>
        <v>0</v>
      </c>
      <c r="K15" s="206" t="s">
        <v>121</v>
      </c>
      <c r="L15" s="206" t="s">
        <v>122</v>
      </c>
      <c r="M15" s="206" t="s">
        <v>123</v>
      </c>
      <c r="N15" s="206" t="s">
        <v>142</v>
      </c>
      <c r="O15" s="206" t="s">
        <v>138</v>
      </c>
      <c r="P15" s="207" t="s">
        <v>126</v>
      </c>
      <c r="Q15" s="206" t="s">
        <v>127</v>
      </c>
      <c r="R15" s="206"/>
      <c r="S15" s="206" t="s">
        <v>128</v>
      </c>
      <c r="T15" s="206" t="s">
        <v>129</v>
      </c>
      <c r="U15" s="107" t="s">
        <v>130</v>
      </c>
      <c r="V15" s="107">
        <v>470</v>
      </c>
      <c r="W15" s="107">
        <v>209</v>
      </c>
      <c r="X15" s="107">
        <v>1</v>
      </c>
      <c r="Y15" s="107">
        <v>2023</v>
      </c>
      <c r="Z15" s="107">
        <v>66</v>
      </c>
      <c r="AA15" s="107">
        <v>0</v>
      </c>
      <c r="AB15" s="206" t="s">
        <v>122</v>
      </c>
      <c r="AC15" s="206" t="s">
        <v>143</v>
      </c>
      <c r="AD15" s="107">
        <f t="shared" si="1"/>
        <v>0</v>
      </c>
    </row>
    <row r="16" spans="1:30" x14ac:dyDescent="0.2">
      <c r="A16" s="206">
        <v>2023</v>
      </c>
      <c r="B16" s="206">
        <v>274</v>
      </c>
      <c r="C16" s="206" t="s">
        <v>144</v>
      </c>
      <c r="D16" s="207" t="s">
        <v>145</v>
      </c>
      <c r="E16" s="207" t="s">
        <v>146</v>
      </c>
      <c r="F16" s="207" t="s">
        <v>147</v>
      </c>
      <c r="G16" s="208">
        <v>-0.35</v>
      </c>
      <c r="H16" s="208">
        <v>-0.35</v>
      </c>
      <c r="I16" s="206" t="s">
        <v>120</v>
      </c>
      <c r="J16" s="208">
        <f t="shared" si="0"/>
        <v>0</v>
      </c>
      <c r="K16" s="206" t="s">
        <v>148</v>
      </c>
      <c r="L16" s="206" t="s">
        <v>122</v>
      </c>
      <c r="M16" s="206" t="s">
        <v>123</v>
      </c>
      <c r="N16" s="206" t="s">
        <v>149</v>
      </c>
      <c r="O16" s="206" t="s">
        <v>150</v>
      </c>
      <c r="P16" s="207" t="s">
        <v>151</v>
      </c>
      <c r="Q16" s="206" t="s">
        <v>152</v>
      </c>
      <c r="R16" s="206" t="s">
        <v>153</v>
      </c>
      <c r="S16" s="206" t="s">
        <v>128</v>
      </c>
      <c r="T16" s="206" t="s">
        <v>129</v>
      </c>
      <c r="U16" s="107" t="s">
        <v>122</v>
      </c>
      <c r="V16" s="107">
        <v>0</v>
      </c>
      <c r="W16" s="107">
        <v>0</v>
      </c>
      <c r="X16" s="107">
        <v>0</v>
      </c>
      <c r="Y16" s="107">
        <v>0</v>
      </c>
      <c r="Z16" s="107">
        <v>0</v>
      </c>
      <c r="AA16" s="107">
        <v>0</v>
      </c>
      <c r="AB16" s="206" t="s">
        <v>122</v>
      </c>
      <c r="AC16" s="206" t="s">
        <v>154</v>
      </c>
      <c r="AD16" s="107">
        <f t="shared" si="1"/>
        <v>1</v>
      </c>
    </row>
    <row r="17" spans="1:30" x14ac:dyDescent="0.2">
      <c r="A17" s="206">
        <v>2024</v>
      </c>
      <c r="B17" s="206">
        <v>188</v>
      </c>
      <c r="C17" s="206" t="s">
        <v>155</v>
      </c>
      <c r="D17" s="207" t="s">
        <v>156</v>
      </c>
      <c r="E17" s="207" t="s">
        <v>157</v>
      </c>
      <c r="F17" s="207" t="s">
        <v>158</v>
      </c>
      <c r="G17" s="208">
        <v>22.36</v>
      </c>
      <c r="H17" s="208">
        <v>0</v>
      </c>
      <c r="I17" s="206" t="s">
        <v>159</v>
      </c>
      <c r="J17" s="208">
        <f t="shared" si="0"/>
        <v>22.36</v>
      </c>
      <c r="K17" s="206" t="s">
        <v>122</v>
      </c>
      <c r="L17" s="206" t="s">
        <v>160</v>
      </c>
      <c r="M17" s="206" t="s">
        <v>161</v>
      </c>
      <c r="N17" s="206" t="s">
        <v>162</v>
      </c>
      <c r="O17" s="206" t="s">
        <v>163</v>
      </c>
      <c r="P17" s="207" t="s">
        <v>164</v>
      </c>
      <c r="Q17" s="206" t="s">
        <v>165</v>
      </c>
      <c r="R17" s="206" t="s">
        <v>166</v>
      </c>
      <c r="S17" s="206" t="s">
        <v>167</v>
      </c>
      <c r="T17" s="206" t="s">
        <v>168</v>
      </c>
      <c r="U17" s="107" t="s">
        <v>169</v>
      </c>
      <c r="V17" s="107">
        <v>250</v>
      </c>
      <c r="W17" s="107">
        <v>1055</v>
      </c>
      <c r="X17" s="107">
        <v>99</v>
      </c>
      <c r="Y17" s="107">
        <v>2024</v>
      </c>
      <c r="Z17" s="107">
        <v>90</v>
      </c>
      <c r="AA17" s="107">
        <v>0</v>
      </c>
      <c r="AB17" s="206" t="s">
        <v>170</v>
      </c>
      <c r="AC17" s="206" t="s">
        <v>171</v>
      </c>
      <c r="AD17" s="107">
        <f t="shared" si="1"/>
        <v>1</v>
      </c>
    </row>
    <row r="18" spans="1:30" x14ac:dyDescent="0.2">
      <c r="A18" s="206">
        <v>2024</v>
      </c>
      <c r="B18" s="206">
        <v>189</v>
      </c>
      <c r="C18" s="206" t="s">
        <v>155</v>
      </c>
      <c r="D18" s="207" t="s">
        <v>172</v>
      </c>
      <c r="E18" s="207" t="s">
        <v>173</v>
      </c>
      <c r="F18" s="207" t="s">
        <v>174</v>
      </c>
      <c r="G18" s="208">
        <v>2732.8</v>
      </c>
      <c r="H18" s="208">
        <v>492.8</v>
      </c>
      <c r="I18" s="206" t="s">
        <v>120</v>
      </c>
      <c r="J18" s="208">
        <f t="shared" si="0"/>
        <v>2240</v>
      </c>
      <c r="K18" s="206" t="s">
        <v>175</v>
      </c>
      <c r="L18" s="206" t="s">
        <v>176</v>
      </c>
      <c r="M18" s="206" t="s">
        <v>161</v>
      </c>
      <c r="N18" s="206" t="s">
        <v>177</v>
      </c>
      <c r="O18" s="206" t="s">
        <v>178</v>
      </c>
      <c r="P18" s="207" t="s">
        <v>179</v>
      </c>
      <c r="Q18" s="206" t="s">
        <v>180</v>
      </c>
      <c r="R18" s="206" t="s">
        <v>180</v>
      </c>
      <c r="S18" s="206" t="s">
        <v>128</v>
      </c>
      <c r="T18" s="206" t="s">
        <v>129</v>
      </c>
      <c r="U18" s="107" t="s">
        <v>181</v>
      </c>
      <c r="V18" s="107">
        <v>3660</v>
      </c>
      <c r="W18" s="107">
        <v>1955</v>
      </c>
      <c r="X18" s="107">
        <v>2</v>
      </c>
      <c r="Y18" s="107">
        <v>2024</v>
      </c>
      <c r="Z18" s="107">
        <v>123</v>
      </c>
      <c r="AA18" s="107">
        <v>0</v>
      </c>
      <c r="AB18" s="206" t="s">
        <v>170</v>
      </c>
      <c r="AC18" s="206" t="s">
        <v>182</v>
      </c>
      <c r="AD18" s="107">
        <f t="shared" si="1"/>
        <v>1</v>
      </c>
    </row>
    <row r="19" spans="1:30" x14ac:dyDescent="0.2">
      <c r="A19" s="206">
        <v>2024</v>
      </c>
      <c r="B19" s="206">
        <v>190</v>
      </c>
      <c r="C19" s="206" t="s">
        <v>155</v>
      </c>
      <c r="D19" s="207" t="s">
        <v>183</v>
      </c>
      <c r="E19" s="207" t="s">
        <v>157</v>
      </c>
      <c r="F19" s="207" t="s">
        <v>184</v>
      </c>
      <c r="G19" s="208">
        <v>1135.2</v>
      </c>
      <c r="H19" s="208">
        <v>103.2</v>
      </c>
      <c r="I19" s="206" t="s">
        <v>120</v>
      </c>
      <c r="J19" s="208">
        <f t="shared" si="0"/>
        <v>1032</v>
      </c>
      <c r="K19" s="206" t="s">
        <v>185</v>
      </c>
      <c r="L19" s="206" t="s">
        <v>186</v>
      </c>
      <c r="M19" s="206" t="s">
        <v>161</v>
      </c>
      <c r="N19" s="206" t="s">
        <v>187</v>
      </c>
      <c r="O19" s="206" t="s">
        <v>155</v>
      </c>
      <c r="P19" s="207" t="s">
        <v>188</v>
      </c>
      <c r="Q19" s="206" t="s">
        <v>189</v>
      </c>
      <c r="R19" s="206"/>
      <c r="S19" s="206" t="s">
        <v>128</v>
      </c>
      <c r="T19" s="206" t="s">
        <v>129</v>
      </c>
      <c r="U19" s="107" t="s">
        <v>181</v>
      </c>
      <c r="V19" s="107">
        <v>3660</v>
      </c>
      <c r="W19" s="107">
        <v>1955</v>
      </c>
      <c r="X19" s="107">
        <v>2</v>
      </c>
      <c r="Y19" s="107">
        <v>2024</v>
      </c>
      <c r="Z19" s="107">
        <v>166</v>
      </c>
      <c r="AA19" s="107">
        <v>0</v>
      </c>
      <c r="AB19" s="206" t="s">
        <v>122</v>
      </c>
      <c r="AC19" s="206" t="s">
        <v>190</v>
      </c>
      <c r="AD19" s="107">
        <f t="shared" si="1"/>
        <v>1</v>
      </c>
    </row>
    <row r="20" spans="1:30" x14ac:dyDescent="0.2">
      <c r="A20" s="206">
        <v>2023</v>
      </c>
      <c r="B20" s="206">
        <v>187</v>
      </c>
      <c r="C20" s="206" t="s">
        <v>191</v>
      </c>
      <c r="D20" s="207" t="s">
        <v>192</v>
      </c>
      <c r="E20" s="207" t="s">
        <v>193</v>
      </c>
      <c r="F20" s="207" t="s">
        <v>194</v>
      </c>
      <c r="G20" s="208">
        <v>-275.47000000000003</v>
      </c>
      <c r="H20" s="208">
        <v>-25.04</v>
      </c>
      <c r="I20" s="206" t="s">
        <v>120</v>
      </c>
      <c r="J20" s="208">
        <f t="shared" si="0"/>
        <v>-250.43000000000004</v>
      </c>
      <c r="K20" s="206" t="s">
        <v>195</v>
      </c>
      <c r="L20" s="206" t="s">
        <v>196</v>
      </c>
      <c r="M20" s="206" t="s">
        <v>123</v>
      </c>
      <c r="N20" s="206" t="s">
        <v>197</v>
      </c>
      <c r="O20" s="206" t="s">
        <v>193</v>
      </c>
      <c r="P20" s="207" t="s">
        <v>198</v>
      </c>
      <c r="Q20" s="206" t="s">
        <v>199</v>
      </c>
      <c r="R20" s="206"/>
      <c r="S20" s="206" t="s">
        <v>128</v>
      </c>
      <c r="T20" s="206" t="s">
        <v>129</v>
      </c>
      <c r="U20" s="107" t="s">
        <v>122</v>
      </c>
      <c r="V20" s="107">
        <v>0</v>
      </c>
      <c r="W20" s="107">
        <v>0</v>
      </c>
      <c r="X20" s="107">
        <v>0</v>
      </c>
      <c r="Y20" s="107">
        <v>0</v>
      </c>
      <c r="Z20" s="107">
        <v>0</v>
      </c>
      <c r="AA20" s="107">
        <v>0</v>
      </c>
      <c r="AB20" s="206" t="s">
        <v>122</v>
      </c>
      <c r="AC20" s="206" t="s">
        <v>200</v>
      </c>
      <c r="AD20" s="107">
        <f t="shared" si="1"/>
        <v>1</v>
      </c>
    </row>
    <row r="21" spans="1:30" x14ac:dyDescent="0.2">
      <c r="A21" s="206">
        <v>2024</v>
      </c>
      <c r="B21" s="206">
        <v>75</v>
      </c>
      <c r="C21" s="206" t="s">
        <v>201</v>
      </c>
      <c r="D21" s="207" t="s">
        <v>202</v>
      </c>
      <c r="E21" s="207" t="s">
        <v>203</v>
      </c>
      <c r="F21" s="207" t="s">
        <v>204</v>
      </c>
      <c r="G21" s="208">
        <v>-6.27</v>
      </c>
      <c r="H21" s="208">
        <v>-0.56999999999999995</v>
      </c>
      <c r="I21" s="206" t="s">
        <v>120</v>
      </c>
      <c r="J21" s="208">
        <f t="shared" si="0"/>
        <v>-5.6999999999999993</v>
      </c>
      <c r="K21" s="206" t="s">
        <v>122</v>
      </c>
      <c r="L21" s="206" t="s">
        <v>205</v>
      </c>
      <c r="M21" s="206" t="s">
        <v>161</v>
      </c>
      <c r="N21" s="206" t="s">
        <v>206</v>
      </c>
      <c r="O21" s="206" t="s">
        <v>207</v>
      </c>
      <c r="P21" s="207" t="s">
        <v>198</v>
      </c>
      <c r="Q21" s="206" t="s">
        <v>199</v>
      </c>
      <c r="R21" s="206"/>
      <c r="S21" s="206" t="s">
        <v>208</v>
      </c>
      <c r="T21" s="206" t="s">
        <v>208</v>
      </c>
      <c r="U21" s="107" t="s">
        <v>122</v>
      </c>
      <c r="V21" s="107">
        <v>0</v>
      </c>
      <c r="W21" s="107">
        <v>0</v>
      </c>
      <c r="X21" s="107">
        <v>0</v>
      </c>
      <c r="Y21" s="107">
        <v>0</v>
      </c>
      <c r="Z21" s="107">
        <v>0</v>
      </c>
      <c r="AA21" s="107">
        <v>0</v>
      </c>
      <c r="AB21" s="206" t="s">
        <v>122</v>
      </c>
      <c r="AC21" s="206" t="s">
        <v>209</v>
      </c>
      <c r="AD21" s="107">
        <f t="shared" si="1"/>
        <v>1</v>
      </c>
    </row>
    <row r="22" spans="1:30" x14ac:dyDescent="0.2">
      <c r="A22" s="206">
        <v>2024</v>
      </c>
      <c r="B22" s="206">
        <v>187</v>
      </c>
      <c r="C22" s="206" t="s">
        <v>155</v>
      </c>
      <c r="D22" s="207" t="s">
        <v>210</v>
      </c>
      <c r="E22" s="207" t="s">
        <v>178</v>
      </c>
      <c r="F22" s="207" t="s">
        <v>211</v>
      </c>
      <c r="G22" s="208">
        <v>63.44</v>
      </c>
      <c r="H22" s="208">
        <v>11.44</v>
      </c>
      <c r="I22" s="206" t="s">
        <v>120</v>
      </c>
      <c r="J22" s="208">
        <f t="shared" si="0"/>
        <v>52</v>
      </c>
      <c r="K22" s="206" t="s">
        <v>212</v>
      </c>
      <c r="L22" s="206" t="s">
        <v>213</v>
      </c>
      <c r="M22" s="206" t="s">
        <v>161</v>
      </c>
      <c r="N22" s="206" t="s">
        <v>214</v>
      </c>
      <c r="O22" s="206" t="s">
        <v>157</v>
      </c>
      <c r="P22" s="207" t="s">
        <v>198</v>
      </c>
      <c r="Q22" s="206" t="s">
        <v>199</v>
      </c>
      <c r="R22" s="206"/>
      <c r="S22" s="206" t="s">
        <v>167</v>
      </c>
      <c r="T22" s="206" t="s">
        <v>168</v>
      </c>
      <c r="U22" s="107" t="s">
        <v>215</v>
      </c>
      <c r="V22" s="107">
        <v>130</v>
      </c>
      <c r="W22" s="107">
        <v>6</v>
      </c>
      <c r="X22" s="107">
        <v>1</v>
      </c>
      <c r="Y22" s="107">
        <v>2024</v>
      </c>
      <c r="Z22" s="107">
        <v>141</v>
      </c>
      <c r="AA22" s="107">
        <v>1</v>
      </c>
      <c r="AB22" s="206" t="s">
        <v>170</v>
      </c>
      <c r="AC22" s="206" t="s">
        <v>216</v>
      </c>
      <c r="AD22" s="107">
        <f t="shared" si="1"/>
        <v>1</v>
      </c>
    </row>
    <row r="23" spans="1:30" x14ac:dyDescent="0.2">
      <c r="A23" s="206">
        <v>2024</v>
      </c>
      <c r="B23" s="206">
        <v>191</v>
      </c>
      <c r="C23" s="206" t="s">
        <v>155</v>
      </c>
      <c r="D23" s="207" t="s">
        <v>217</v>
      </c>
      <c r="E23" s="207" t="s">
        <v>218</v>
      </c>
      <c r="F23" s="207" t="s">
        <v>219</v>
      </c>
      <c r="G23" s="208">
        <v>1098</v>
      </c>
      <c r="H23" s="208">
        <v>198</v>
      </c>
      <c r="I23" s="206" t="s">
        <v>120</v>
      </c>
      <c r="J23" s="208">
        <f t="shared" si="0"/>
        <v>900</v>
      </c>
      <c r="K23" s="206" t="s">
        <v>220</v>
      </c>
      <c r="L23" s="206" t="s">
        <v>221</v>
      </c>
      <c r="M23" s="206" t="s">
        <v>161</v>
      </c>
      <c r="N23" s="206" t="s">
        <v>222</v>
      </c>
      <c r="O23" s="206" t="s">
        <v>218</v>
      </c>
      <c r="P23" s="207" t="s">
        <v>223</v>
      </c>
      <c r="Q23" s="206" t="s">
        <v>224</v>
      </c>
      <c r="R23" s="206"/>
      <c r="S23" s="206" t="s">
        <v>225</v>
      </c>
      <c r="T23" s="206" t="s">
        <v>226</v>
      </c>
      <c r="U23" s="107" t="s">
        <v>227</v>
      </c>
      <c r="V23" s="107">
        <v>790</v>
      </c>
      <c r="W23" s="107">
        <v>1013</v>
      </c>
      <c r="X23" s="107">
        <v>99</v>
      </c>
      <c r="Y23" s="107">
        <v>2024</v>
      </c>
      <c r="Z23" s="107">
        <v>68</v>
      </c>
      <c r="AA23" s="107">
        <v>2</v>
      </c>
      <c r="AB23" s="206" t="s">
        <v>170</v>
      </c>
      <c r="AC23" s="206" t="s">
        <v>228</v>
      </c>
      <c r="AD23" s="107">
        <f t="shared" si="1"/>
        <v>1</v>
      </c>
    </row>
    <row r="24" spans="1:30" x14ac:dyDescent="0.2">
      <c r="C24" s="107"/>
      <c r="D24" s="107"/>
      <c r="E24" s="107"/>
      <c r="F24" s="107"/>
      <c r="G24" s="107"/>
      <c r="H24" s="107"/>
      <c r="I24" s="107"/>
      <c r="J24" s="107"/>
      <c r="O24" s="107"/>
      <c r="P24" s="107"/>
      <c r="Q24" s="107"/>
      <c r="R24" s="107"/>
      <c r="T24" s="107"/>
      <c r="AC24" s="107"/>
    </row>
    <row r="25" spans="1:30" x14ac:dyDescent="0.2">
      <c r="C25" s="107"/>
      <c r="D25" s="107"/>
      <c r="E25" s="107"/>
      <c r="F25" s="210" t="s">
        <v>229</v>
      </c>
      <c r="G25" s="209">
        <f>SUM(G11:G23)</f>
        <v>4566.09</v>
      </c>
      <c r="H25" s="107"/>
      <c r="I25" s="107"/>
      <c r="J25" s="107"/>
      <c r="O25" s="107"/>
      <c r="P25" s="107"/>
      <c r="Q25" s="107"/>
      <c r="R25" s="107"/>
      <c r="T25" s="107"/>
      <c r="AC25" s="107"/>
      <c r="AD25" s="212">
        <f>SUM(AC11:AD23)</f>
        <v>11</v>
      </c>
    </row>
    <row r="26" spans="1:30" x14ac:dyDescent="0.2">
      <c r="C26" s="107"/>
      <c r="D26" s="107"/>
      <c r="E26" s="107"/>
      <c r="F26" s="107"/>
      <c r="G26" s="107"/>
      <c r="H26" s="107"/>
      <c r="I26" s="107"/>
      <c r="J26" s="107"/>
      <c r="O26" s="107"/>
      <c r="P26" s="107"/>
      <c r="Q26" s="107"/>
      <c r="R26" s="107"/>
      <c r="T26" s="107"/>
      <c r="AC26" s="107"/>
    </row>
    <row r="27" spans="1:30" x14ac:dyDescent="0.2">
      <c r="C27" s="107"/>
      <c r="D27" s="107"/>
      <c r="E27" s="107"/>
      <c r="F27" s="107"/>
      <c r="G27" s="107"/>
      <c r="H27" s="107"/>
      <c r="I27" s="107"/>
      <c r="J27" s="107"/>
      <c r="O27" s="107"/>
      <c r="P27" s="107"/>
      <c r="Q27" s="107"/>
      <c r="R27" s="107"/>
      <c r="T27" s="107"/>
      <c r="AC27" s="107"/>
    </row>
    <row r="28" spans="1:30" x14ac:dyDescent="0.2">
      <c r="C28" s="107"/>
      <c r="D28" s="107"/>
      <c r="E28" s="107"/>
      <c r="F28" s="107"/>
      <c r="G28" s="107"/>
      <c r="H28" s="107"/>
      <c r="I28" s="107"/>
      <c r="J28" s="107"/>
      <c r="O28" s="107"/>
      <c r="P28" s="107"/>
      <c r="Q28" s="107"/>
      <c r="R28" s="107"/>
      <c r="T28" s="107"/>
      <c r="AC28" s="107"/>
    </row>
    <row r="29" spans="1:30" x14ac:dyDescent="0.2">
      <c r="C29" s="107"/>
      <c r="D29" s="107"/>
      <c r="E29" s="107"/>
      <c r="F29" s="107"/>
      <c r="G29" s="107"/>
      <c r="H29" s="107"/>
      <c r="I29" s="107"/>
      <c r="J29" s="107"/>
      <c r="O29" s="107"/>
      <c r="P29" s="107"/>
      <c r="Q29" s="107"/>
      <c r="R29" s="107"/>
      <c r="T29" s="107"/>
      <c r="AC29" s="107"/>
    </row>
    <row r="30" spans="1:30" x14ac:dyDescent="0.2">
      <c r="C30" s="107"/>
      <c r="D30" s="107"/>
      <c r="E30" s="107"/>
      <c r="F30" s="107"/>
      <c r="G30" s="107"/>
      <c r="H30" s="107"/>
      <c r="I30" s="107"/>
      <c r="J30" s="107"/>
      <c r="O30" s="107"/>
      <c r="P30" s="107"/>
      <c r="Q30" s="107"/>
      <c r="R30" s="107"/>
      <c r="T30" s="107"/>
      <c r="AC30" s="107"/>
    </row>
    <row r="31" spans="1:30" x14ac:dyDescent="0.2">
      <c r="C31" s="107"/>
      <c r="D31" s="107"/>
      <c r="E31" s="107"/>
      <c r="F31" s="107"/>
      <c r="G31" s="107"/>
      <c r="H31" s="107"/>
      <c r="I31" s="107"/>
      <c r="J31" s="107"/>
      <c r="O31" s="107"/>
      <c r="P31" s="107"/>
      <c r="Q31" s="107"/>
      <c r="R31" s="107"/>
      <c r="T31" s="107"/>
      <c r="AC31" s="107"/>
    </row>
    <row r="32" spans="1:30" x14ac:dyDescent="0.2">
      <c r="C32" s="107"/>
      <c r="D32" s="107"/>
      <c r="E32" s="107"/>
      <c r="F32" s="107"/>
      <c r="G32" s="107"/>
      <c r="H32" s="107"/>
      <c r="I32" s="107"/>
      <c r="J32" s="107"/>
      <c r="O32" s="107"/>
      <c r="P32" s="107"/>
      <c r="Q32" s="107"/>
      <c r="R32" s="107"/>
      <c r="T32" s="107"/>
      <c r="AC32" s="107"/>
    </row>
  </sheetData>
  <mergeCells count="11">
    <mergeCell ref="P8:R8"/>
    <mergeCell ref="S8:T8"/>
    <mergeCell ref="U8:X8"/>
    <mergeCell ref="Y8:AA8"/>
    <mergeCell ref="A5:F5"/>
    <mergeCell ref="A6:F6"/>
    <mergeCell ref="A1:AC1"/>
    <mergeCell ref="A3:AC3"/>
    <mergeCell ref="A8:C8"/>
    <mergeCell ref="D8:L8"/>
    <mergeCell ref="M8:O8"/>
  </mergeCells>
  <dataValidations count="13">
    <dataValidation type="list" allowBlank="1" showInputMessage="1" showErrorMessage="1" errorTitle="SCISSIONE PAGAMENTI" error="Selezionare 'NO' se il documento non è soggeto alla Scissione Pagamenti" sqref="I12:I26" xr:uid="{3F398D6D-6F09-4438-A106-87EE2CD5DDB7}">
      <formula1>"SI, NO"</formula1>
    </dataValidation>
    <dataValidation type="list" allowBlank="1" showInputMessage="1" showErrorMessage="1" errorTitle="SCISSIONE PAGAMENTI" error="Selezionare 'NO' se il documento non è soggeto alla Scissione Pagamenti" sqref="I13:I26" xr:uid="{11DBD9B9-1762-4AF3-A19A-73F4FC5011B9}">
      <formula1>"SI, NO"</formula1>
    </dataValidation>
    <dataValidation type="list" allowBlank="1" showInputMessage="1" showErrorMessage="1" errorTitle="SCISSIONE PAGAMENTI" error="Selezionare 'NO' se il documento non è soggeto alla Scissione Pagamenti" sqref="I14:I26" xr:uid="{01A77EA8-8E2A-45CF-803D-1BEDC9988EAD}">
      <formula1>"SI, NO"</formula1>
    </dataValidation>
    <dataValidation type="list" allowBlank="1" showInputMessage="1" showErrorMessage="1" errorTitle="SCISSIONE PAGAMENTI" error="Selezionare 'NO' se il documento non è soggeto alla Scissione Pagamenti" sqref="I15:I26" xr:uid="{CF8A0B60-C3E6-406D-A452-ED50925BF7BF}">
      <formula1>"SI, NO"</formula1>
    </dataValidation>
    <dataValidation type="list" allowBlank="1" showInputMessage="1" showErrorMessage="1" errorTitle="SCISSIONE PAGAMENTI" error="Selezionare 'NO' se il documento non è soggeto alla Scissione Pagamenti" sqref="I16:I26" xr:uid="{307B6273-97EA-4059-B7B8-2D9C21E5236F}">
      <formula1>"SI, NO"</formula1>
    </dataValidation>
    <dataValidation type="list" allowBlank="1" showInputMessage="1" showErrorMessage="1" errorTitle="SCISSIONE PAGAMENTI" error="Selezionare 'NO' se il documento non è soggeto alla Scissione Pagamenti" sqref="I17:I26" xr:uid="{838BD7FF-CADE-49EE-B72B-38AE1B6865A9}">
      <formula1>"SI, NO"</formula1>
    </dataValidation>
    <dataValidation type="list" allowBlank="1" showInputMessage="1" showErrorMessage="1" errorTitle="SCISSIONE PAGAMENTI" error="Selezionare 'NO' se il documento non è soggeto alla Scissione Pagamenti" sqref="I18:I26" xr:uid="{21001B3C-12B5-41A1-9353-B9BB971D9D01}">
      <formula1>"SI, NO"</formula1>
    </dataValidation>
    <dataValidation type="list" allowBlank="1" showInputMessage="1" showErrorMessage="1" errorTitle="SCISSIONE PAGAMENTI" error="Selezionare 'NO' se il documento non è soggeto alla Scissione Pagamenti" sqref="I19:I26" xr:uid="{37EA2816-9E41-4612-ADDA-98E537DF78A0}">
      <formula1>"SI, NO"</formula1>
    </dataValidation>
    <dataValidation type="list" allowBlank="1" showInputMessage="1" showErrorMessage="1" errorTitle="SCISSIONE PAGAMENTI" error="Selezionare 'NO' se il documento non è soggeto alla Scissione Pagamenti" sqref="I20:I26" xr:uid="{23553309-1F3E-4D09-BE4B-3523F062AF07}">
      <formula1>"SI, NO"</formula1>
    </dataValidation>
    <dataValidation type="list" allowBlank="1" showInputMessage="1" showErrorMessage="1" errorTitle="SCISSIONE PAGAMENTI" error="Selezionare 'NO' se il documento non è soggeto alla Scissione Pagamenti" sqref="I21:I26" xr:uid="{706D1844-CC28-4EEA-8FD8-27C2C129CF55}">
      <formula1>"SI, NO"</formula1>
    </dataValidation>
    <dataValidation type="list" allowBlank="1" showInputMessage="1" showErrorMessage="1" errorTitle="SCISSIONE PAGAMENTI" error="Selezionare 'NO' se il documento non è soggeto alla Scissione Pagamenti" sqref="I22:I26" xr:uid="{DE517DBA-C3B3-456E-9982-B9D37C40A0A8}">
      <formula1>"SI, NO"</formula1>
    </dataValidation>
    <dataValidation type="list" allowBlank="1" showInputMessage="1" showErrorMessage="1" errorTitle="SCISSIONE PAGAMENTI" error="Selezionare 'NO' se il documento non è soggeto alla Scissione Pagamenti" sqref="I23:I26" xr:uid="{28EA1E1B-812E-4B11-A3A1-E4D0D2D45786}">
      <formula1>"SI, NO"</formula1>
    </dataValidation>
    <dataValidation type="list" allowBlank="1" showInputMessage="1" showErrorMessage="1" errorTitle="SCISSIONE PAGAMENTI" error="Selezionare 'NO' se il documento non è soggeto alla Scissione Pagamenti" sqref="I24:I26" xr:uid="{ACA6EB98-37A8-4066-8B82-0A62BC7307E1}">
      <formula1>"SI, 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BC6BD-9044-486E-8BA7-6828376C698C}">
  <dimension ref="A1:Q20"/>
  <sheetViews>
    <sheetView showGridLines="0" topLeftCell="C1" zoomScaleNormal="100" workbookViewId="0">
      <selection sqref="A1:P1"/>
    </sheetView>
  </sheetViews>
  <sheetFormatPr defaultRowHeight="15" x14ac:dyDescent="0.2"/>
  <cols>
    <col min="1" max="1" width="0" style="107" hidden="1" customWidth="1"/>
    <col min="2" max="2" width="10.28515625" style="107" hidden="1" customWidth="1"/>
    <col min="3" max="3" width="15.7109375" style="120" customWidth="1"/>
    <col min="4" max="4" width="10.7109375" style="119" bestFit="1" customWidth="1"/>
    <col min="5" max="5" width="10.7109375" style="119" customWidth="1"/>
    <col min="6" max="6" width="43.7109375" style="120" customWidth="1"/>
    <col min="7" max="7" width="15.5703125" style="120" hidden="1" customWidth="1"/>
    <col min="8" max="9" width="12.140625" style="121" customWidth="1"/>
    <col min="10" max="10" width="22.85546875" style="120" customWidth="1"/>
    <col min="11" max="11" width="13.7109375" style="120" customWidth="1"/>
    <col min="12" max="12" width="21.7109375" style="107" customWidth="1"/>
    <col min="13" max="16" width="12.140625" style="107" customWidth="1"/>
    <col min="17" max="16384" width="9.140625" style="107"/>
  </cols>
  <sheetData>
    <row r="1" spans="1:17" s="90" customFormat="1" ht="23.1" customHeight="1" x14ac:dyDescent="0.2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151"/>
    </row>
    <row r="2" spans="1:17" s="97" customFormat="1" ht="15" customHeight="1" x14ac:dyDescent="0.2"/>
    <row r="3" spans="1:17" s="90" customFormat="1" ht="23.1" customHeight="1" x14ac:dyDescent="0.2">
      <c r="A3" s="294" t="s">
        <v>112</v>
      </c>
      <c r="B3" s="294"/>
      <c r="C3" s="294"/>
      <c r="D3" s="294"/>
      <c r="E3" s="294"/>
      <c r="F3" s="294"/>
      <c r="G3" s="294"/>
      <c r="H3" s="294"/>
      <c r="I3" s="294"/>
      <c r="J3" s="295"/>
      <c r="K3" s="295"/>
      <c r="L3" s="295"/>
      <c r="M3" s="295"/>
      <c r="N3" s="295"/>
      <c r="O3" s="295"/>
      <c r="P3" s="295"/>
      <c r="Q3" s="150"/>
    </row>
    <row r="4" spans="1:17" s="90" customFormat="1" x14ac:dyDescent="0.2">
      <c r="A4" s="292"/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3"/>
      <c r="Q4" s="150"/>
    </row>
    <row r="5" spans="1:17" s="90" customFormat="1" ht="23.1" customHeight="1" x14ac:dyDescent="0.2">
      <c r="A5" s="299" t="s">
        <v>111</v>
      </c>
      <c r="B5" s="299"/>
      <c r="C5" s="299"/>
      <c r="D5" s="299"/>
      <c r="E5" s="299"/>
      <c r="F5" s="299"/>
      <c r="G5" s="299"/>
      <c r="H5" s="299"/>
      <c r="I5" s="300"/>
      <c r="J5" s="205" t="s">
        <v>110</v>
      </c>
      <c r="K5" s="149"/>
      <c r="L5" s="149"/>
      <c r="M5" s="149"/>
      <c r="N5" s="149"/>
      <c r="O5" s="149"/>
      <c r="P5" s="204"/>
      <c r="Q5" s="150"/>
    </row>
    <row r="6" spans="1:17" s="90" customFormat="1" ht="23.1" customHeight="1" x14ac:dyDescent="0.2">
      <c r="C6" s="289" t="s">
        <v>97</v>
      </c>
      <c r="D6" s="290"/>
      <c r="E6" s="290"/>
      <c r="F6" s="290"/>
      <c r="G6" s="291"/>
      <c r="H6" s="198">
        <v>0</v>
      </c>
      <c r="I6" s="202"/>
      <c r="J6" s="287" t="s">
        <v>97</v>
      </c>
      <c r="K6" s="287"/>
      <c r="L6" s="287"/>
      <c r="M6" s="287"/>
      <c r="N6" s="288"/>
      <c r="O6" s="203">
        <v>0</v>
      </c>
      <c r="P6" s="202"/>
    </row>
    <row r="7" spans="1:17" s="90" customFormat="1" ht="23.1" customHeight="1" x14ac:dyDescent="0.2">
      <c r="C7" s="289" t="s">
        <v>95</v>
      </c>
      <c r="D7" s="290"/>
      <c r="E7" s="290"/>
      <c r="F7" s="290"/>
      <c r="G7" s="199"/>
      <c r="H7" s="198">
        <v>0</v>
      </c>
      <c r="I7" s="200"/>
      <c r="J7" s="285" t="s">
        <v>95</v>
      </c>
      <c r="K7" s="285"/>
      <c r="L7" s="285"/>
      <c r="M7" s="285"/>
      <c r="N7" s="286"/>
      <c r="O7" s="201">
        <v>0</v>
      </c>
      <c r="P7" s="200"/>
    </row>
    <row r="8" spans="1:17" s="90" customFormat="1" ht="23.1" customHeight="1" x14ac:dyDescent="0.2">
      <c r="C8" s="289" t="s">
        <v>94</v>
      </c>
      <c r="D8" s="290"/>
      <c r="E8" s="290"/>
      <c r="F8" s="290"/>
      <c r="G8" s="199"/>
      <c r="H8" s="198">
        <f>H6-H7</f>
        <v>0</v>
      </c>
      <c r="I8" s="196"/>
      <c r="J8" s="301" t="s">
        <v>94</v>
      </c>
      <c r="K8" s="301"/>
      <c r="L8" s="301"/>
      <c r="M8" s="301"/>
      <c r="N8" s="302"/>
      <c r="O8" s="197">
        <v>0</v>
      </c>
      <c r="P8" s="196"/>
    </row>
    <row r="9" spans="1:17" s="90" customFormat="1" x14ac:dyDescent="0.2">
      <c r="C9" s="195"/>
      <c r="D9" s="195"/>
      <c r="E9" s="195"/>
      <c r="F9" s="195"/>
      <c r="G9" s="194"/>
      <c r="H9" s="193"/>
      <c r="I9" s="166"/>
      <c r="J9" s="169"/>
      <c r="K9" s="169"/>
      <c r="L9" s="169"/>
      <c r="M9" s="169"/>
      <c r="N9" s="169"/>
      <c r="O9" s="192"/>
      <c r="P9" s="191"/>
    </row>
    <row r="10" spans="1:17" s="90" customFormat="1" ht="16.5" customHeight="1" x14ac:dyDescent="0.2">
      <c r="A10" s="296" t="s">
        <v>109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8"/>
    </row>
    <row r="11" spans="1:17" s="90" customFormat="1" ht="23.1" customHeight="1" x14ac:dyDescent="0.2">
      <c r="A11" s="226" t="s">
        <v>14</v>
      </c>
      <c r="B11" s="241"/>
      <c r="C11" s="226" t="s">
        <v>15</v>
      </c>
      <c r="D11" s="240"/>
      <c r="E11" s="240"/>
      <c r="F11" s="240"/>
      <c r="G11" s="240"/>
      <c r="H11" s="240"/>
      <c r="I11" s="241"/>
      <c r="J11" s="226" t="s">
        <v>1</v>
      </c>
      <c r="K11" s="241"/>
      <c r="L11" s="148"/>
      <c r="M11" s="226" t="s">
        <v>64</v>
      </c>
      <c r="N11" s="240"/>
      <c r="O11" s="240"/>
      <c r="P11" s="241"/>
    </row>
    <row r="12" spans="1:17" ht="36" customHeight="1" x14ac:dyDescent="0.2">
      <c r="A12" s="104" t="s">
        <v>21</v>
      </c>
      <c r="B12" s="190" t="s">
        <v>108</v>
      </c>
      <c r="C12" s="104" t="s">
        <v>24</v>
      </c>
      <c r="D12" s="105" t="s">
        <v>25</v>
      </c>
      <c r="E12" s="189" t="s">
        <v>107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131" t="s">
        <v>106</v>
      </c>
      <c r="M12" s="129" t="s">
        <v>66</v>
      </c>
      <c r="N12" s="129" t="s">
        <v>105</v>
      </c>
      <c r="O12" s="129" t="s">
        <v>104</v>
      </c>
      <c r="P12" s="129" t="s">
        <v>65</v>
      </c>
    </row>
    <row r="13" spans="1:17" x14ac:dyDescent="0.2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7" x14ac:dyDescent="0.2">
      <c r="C14" s="107"/>
      <c r="D14" s="107"/>
      <c r="E14" s="107"/>
      <c r="F14" s="107"/>
      <c r="G14" s="107"/>
      <c r="H14" s="107"/>
      <c r="I14" s="107"/>
      <c r="J14" s="107"/>
      <c r="K14" s="188"/>
    </row>
    <row r="15" spans="1:17" x14ac:dyDescent="0.2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7" x14ac:dyDescent="0.2">
      <c r="C16" s="107"/>
      <c r="D16" s="107"/>
      <c r="E16" s="107"/>
      <c r="F16" s="107"/>
      <c r="G16" s="107"/>
      <c r="H16" s="107"/>
      <c r="I16" s="107"/>
      <c r="J16" s="107"/>
      <c r="K16" s="107"/>
    </row>
    <row r="17" s="107" customFormat="1" x14ac:dyDescent="0.2"/>
    <row r="18" s="107" customFormat="1" x14ac:dyDescent="0.2"/>
    <row r="19" s="107" customFormat="1" x14ac:dyDescent="0.2"/>
    <row r="20" s="107" customFormat="1" x14ac:dyDescent="0.2"/>
  </sheetData>
  <mergeCells count="15">
    <mergeCell ref="C11:I11"/>
    <mergeCell ref="A11:B11"/>
    <mergeCell ref="A3:P3"/>
    <mergeCell ref="A10:P10"/>
    <mergeCell ref="A1:P1"/>
    <mergeCell ref="J11:K11"/>
    <mergeCell ref="M11:P11"/>
    <mergeCell ref="A5:I5"/>
    <mergeCell ref="J8:N8"/>
    <mergeCell ref="J7:N7"/>
    <mergeCell ref="J6:N6"/>
    <mergeCell ref="C6:G6"/>
    <mergeCell ref="C7:F7"/>
    <mergeCell ref="C8:F8"/>
    <mergeCell ref="A4:P4"/>
  </mergeCells>
  <dataValidations count="1">
    <dataValidation type="list" allowBlank="1" showInputMessage="1" showErrorMessage="1" sqref="P13" xr:uid="{2D646EE7-ADFD-43D9-904D-E4663A55506A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Studio Frigatti</cp:lastModifiedBy>
  <cp:lastPrinted>2015-01-23T09:39:52Z</cp:lastPrinted>
  <dcterms:created xsi:type="dcterms:W3CDTF">1996-11-05T10:16:36Z</dcterms:created>
  <dcterms:modified xsi:type="dcterms:W3CDTF">2024-10-23T15:40:29Z</dcterms:modified>
</cp:coreProperties>
</file>